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Doc\血圧\"/>
    </mc:Choice>
  </mc:AlternateContent>
  <xr:revisionPtr revIDLastSave="0" documentId="13_ncr:1_{3BD1AEA8-80E0-4D4E-86BC-503D95425254}" xr6:coauthVersionLast="36" xr6:coauthVersionMax="47" xr10:uidLastSave="{00000000-0000-0000-0000-000000000000}"/>
  <bookViews>
    <workbookView xWindow="2415" yWindow="600" windowWidth="17280" windowHeight="10050" activeTab="2" xr2:uid="{00000000-000D-0000-FFFF-FFFF00000000}"/>
  </bookViews>
  <sheets>
    <sheet name="A&amp;D" sheetId="30" r:id="rId1"/>
    <sheet name="omron" sheetId="29" r:id="rId2"/>
    <sheet name="比較" sheetId="31" r:id="rId3"/>
  </sheets>
  <calcPr calcId="191029"/>
</workbook>
</file>

<file path=xl/calcChain.xml><?xml version="1.0" encoding="utf-8"?>
<calcChain xmlns="http://schemas.openxmlformats.org/spreadsheetml/2006/main">
  <c r="H11" i="31" l="1"/>
  <c r="G11" i="31"/>
  <c r="D11" i="31"/>
  <c r="C11" i="31"/>
  <c r="C45" i="31"/>
  <c r="G45" i="31"/>
  <c r="H45" i="31"/>
  <c r="D45" i="31"/>
  <c r="H123" i="30" l="1"/>
  <c r="L123" i="30" s="1"/>
  <c r="H122" i="30"/>
  <c r="L122" i="30" s="1"/>
  <c r="H121" i="30"/>
  <c r="L121" i="30" s="1"/>
  <c r="H120" i="30"/>
  <c r="L120" i="30" s="1"/>
  <c r="H119" i="30"/>
  <c r="L119" i="30" s="1"/>
  <c r="H118" i="30"/>
  <c r="L118" i="30" s="1"/>
  <c r="H117" i="30"/>
  <c r="L117" i="30" s="1"/>
  <c r="F110" i="30"/>
  <c r="D109" i="30"/>
  <c r="N123" i="30" s="1"/>
  <c r="C109" i="30"/>
  <c r="C110" i="30" s="1"/>
  <c r="D108" i="30"/>
  <c r="M123" i="30" s="1"/>
  <c r="C108" i="30"/>
  <c r="I123" i="30" s="1"/>
  <c r="D107" i="30"/>
  <c r="C107" i="30"/>
  <c r="F94" i="30"/>
  <c r="D93" i="30"/>
  <c r="D96" i="30" s="1"/>
  <c r="D97" i="30" s="1"/>
  <c r="D98" i="30" s="1"/>
  <c r="C93" i="30"/>
  <c r="J122" i="30" s="1"/>
  <c r="D92" i="30"/>
  <c r="M122" i="30" s="1"/>
  <c r="C92" i="30"/>
  <c r="I122" i="30" s="1"/>
  <c r="D91" i="30"/>
  <c r="C91" i="30"/>
  <c r="F78" i="30"/>
  <c r="D77" i="30"/>
  <c r="N121" i="30" s="1"/>
  <c r="C77" i="30"/>
  <c r="C80" i="30" s="1"/>
  <c r="C81" i="30" s="1"/>
  <c r="C82" i="30" s="1"/>
  <c r="D76" i="30"/>
  <c r="M121" i="30" s="1"/>
  <c r="C76" i="30"/>
  <c r="I121" i="30" s="1"/>
  <c r="D75" i="30"/>
  <c r="C75" i="30"/>
  <c r="F62" i="30"/>
  <c r="D61" i="30"/>
  <c r="N120" i="30" s="1"/>
  <c r="C61" i="30"/>
  <c r="J120" i="30" s="1"/>
  <c r="D60" i="30"/>
  <c r="M120" i="30" s="1"/>
  <c r="C60" i="30"/>
  <c r="I120" i="30" s="1"/>
  <c r="D59" i="30"/>
  <c r="C59" i="30"/>
  <c r="F46" i="30"/>
  <c r="D45" i="30"/>
  <c r="N119" i="30" s="1"/>
  <c r="C45" i="30"/>
  <c r="C46" i="30" s="1"/>
  <c r="D44" i="30"/>
  <c r="M119" i="30" s="1"/>
  <c r="C44" i="30"/>
  <c r="I119" i="30" s="1"/>
  <c r="D43" i="30"/>
  <c r="C43" i="30"/>
  <c r="F30" i="30"/>
  <c r="D29" i="30"/>
  <c r="D32" i="30" s="1"/>
  <c r="D33" i="30" s="1"/>
  <c r="D34" i="30" s="1"/>
  <c r="C29" i="30"/>
  <c r="J118" i="30" s="1"/>
  <c r="D28" i="30"/>
  <c r="M118" i="30" s="1"/>
  <c r="C28" i="30"/>
  <c r="I118" i="30" s="1"/>
  <c r="D27" i="30"/>
  <c r="C27" i="30"/>
  <c r="F14" i="30"/>
  <c r="D13" i="30"/>
  <c r="N117" i="30" s="1"/>
  <c r="C13" i="30"/>
  <c r="C16" i="30" s="1"/>
  <c r="C17" i="30" s="1"/>
  <c r="C18" i="30" s="1"/>
  <c r="D12" i="30"/>
  <c r="M117" i="30" s="1"/>
  <c r="C12" i="30"/>
  <c r="I117" i="30" s="1"/>
  <c r="D11" i="30"/>
  <c r="C11" i="30"/>
  <c r="D94" i="30" l="1"/>
  <c r="D80" i="30"/>
  <c r="D81" i="30" s="1"/>
  <c r="D82" i="30" s="1"/>
  <c r="C78" i="30"/>
  <c r="C64" i="30"/>
  <c r="C65" i="30" s="1"/>
  <c r="C66" i="30" s="1"/>
  <c r="D46" i="30"/>
  <c r="D48" i="30"/>
  <c r="D49" i="30" s="1"/>
  <c r="D50" i="30" s="1"/>
  <c r="D30" i="30"/>
  <c r="C30" i="30"/>
  <c r="I124" i="30"/>
  <c r="C32" i="30"/>
  <c r="C33" i="30" s="1"/>
  <c r="C34" i="30" s="1"/>
  <c r="D16" i="30"/>
  <c r="D17" i="30" s="1"/>
  <c r="D18" i="30" s="1"/>
  <c r="C14" i="30"/>
  <c r="M124" i="30"/>
  <c r="D14" i="30"/>
  <c r="C48" i="30"/>
  <c r="C49" i="30" s="1"/>
  <c r="C50" i="30" s="1"/>
  <c r="C62" i="30"/>
  <c r="D64" i="30"/>
  <c r="D65" i="30" s="1"/>
  <c r="D66" i="30" s="1"/>
  <c r="D78" i="30"/>
  <c r="C112" i="30"/>
  <c r="C113" i="30" s="1"/>
  <c r="C114" i="30" s="1"/>
  <c r="J117" i="30"/>
  <c r="J119" i="30"/>
  <c r="J121" i="30"/>
  <c r="J123" i="30"/>
  <c r="D62" i="30"/>
  <c r="C96" i="30"/>
  <c r="C97" i="30" s="1"/>
  <c r="C98" i="30" s="1"/>
  <c r="D112" i="30"/>
  <c r="D113" i="30" s="1"/>
  <c r="D114" i="30" s="1"/>
  <c r="N118" i="30"/>
  <c r="N122" i="30"/>
  <c r="C94" i="30"/>
  <c r="D110" i="30"/>
  <c r="H123" i="29"/>
  <c r="L123" i="29" s="1"/>
  <c r="H122" i="29"/>
  <c r="L122" i="29" s="1"/>
  <c r="H121" i="29"/>
  <c r="L121" i="29" s="1"/>
  <c r="H120" i="29"/>
  <c r="L120" i="29" s="1"/>
  <c r="H119" i="29"/>
  <c r="L119" i="29" s="1"/>
  <c r="H118" i="29"/>
  <c r="L118" i="29" s="1"/>
  <c r="H117" i="29"/>
  <c r="L117" i="29" s="1"/>
  <c r="F110" i="29"/>
  <c r="D109" i="29"/>
  <c r="N123" i="29" s="1"/>
  <c r="C109" i="29"/>
  <c r="J123" i="29" s="1"/>
  <c r="D108" i="29"/>
  <c r="M123" i="29" s="1"/>
  <c r="C108" i="29"/>
  <c r="I123" i="29" s="1"/>
  <c r="D107" i="29"/>
  <c r="C107" i="29"/>
  <c r="F94" i="29"/>
  <c r="D93" i="29"/>
  <c r="D94" i="29" s="1"/>
  <c r="C93" i="29"/>
  <c r="J122" i="29" s="1"/>
  <c r="D92" i="29"/>
  <c r="M122" i="29" s="1"/>
  <c r="C92" i="29"/>
  <c r="I122" i="29" s="1"/>
  <c r="D91" i="29"/>
  <c r="C91" i="29"/>
  <c r="F78" i="29"/>
  <c r="D77" i="29"/>
  <c r="N121" i="29" s="1"/>
  <c r="C77" i="29"/>
  <c r="C78" i="29" s="1"/>
  <c r="D76" i="29"/>
  <c r="M121" i="29" s="1"/>
  <c r="C76" i="29"/>
  <c r="I121" i="29" s="1"/>
  <c r="D75" i="29"/>
  <c r="C75" i="29"/>
  <c r="F62" i="29"/>
  <c r="D61" i="29"/>
  <c r="N120" i="29" s="1"/>
  <c r="C61" i="29"/>
  <c r="J120" i="29" s="1"/>
  <c r="D60" i="29"/>
  <c r="M120" i="29" s="1"/>
  <c r="C60" i="29"/>
  <c r="I120" i="29" s="1"/>
  <c r="D59" i="29"/>
  <c r="C59" i="29"/>
  <c r="F46" i="29"/>
  <c r="D45" i="29"/>
  <c r="N119" i="29" s="1"/>
  <c r="C45" i="29"/>
  <c r="C46" i="29" s="1"/>
  <c r="D44" i="29"/>
  <c r="M119" i="29" s="1"/>
  <c r="C44" i="29"/>
  <c r="I119" i="29" s="1"/>
  <c r="D43" i="29"/>
  <c r="C43" i="29"/>
  <c r="F30" i="29"/>
  <c r="D29" i="29"/>
  <c r="D30" i="29" s="1"/>
  <c r="C29" i="29"/>
  <c r="C32" i="29" s="1"/>
  <c r="C33" i="29" s="1"/>
  <c r="C34" i="29" s="1"/>
  <c r="D28" i="29"/>
  <c r="M118" i="29" s="1"/>
  <c r="C28" i="29"/>
  <c r="I118" i="29" s="1"/>
  <c r="D27" i="29"/>
  <c r="C27" i="29"/>
  <c r="F14" i="29"/>
  <c r="D13" i="29"/>
  <c r="N117" i="29" s="1"/>
  <c r="C13" i="29"/>
  <c r="C14" i="29" s="1"/>
  <c r="D12" i="29"/>
  <c r="M117" i="29" s="1"/>
  <c r="C12" i="29"/>
  <c r="I117" i="29" s="1"/>
  <c r="D11" i="29"/>
  <c r="C11" i="29"/>
  <c r="C110" i="29" l="1"/>
  <c r="D80" i="29"/>
  <c r="D81" i="29" s="1"/>
  <c r="D82" i="29" s="1"/>
  <c r="N124" i="30"/>
  <c r="J124" i="30"/>
  <c r="D16" i="29"/>
  <c r="D17" i="29" s="1"/>
  <c r="D18" i="29" s="1"/>
  <c r="D14" i="29"/>
  <c r="J117" i="29"/>
  <c r="M124" i="29"/>
  <c r="C112" i="29"/>
  <c r="C113" i="29" s="1"/>
  <c r="C114" i="29" s="1"/>
  <c r="J121" i="29"/>
  <c r="D78" i="29"/>
  <c r="C64" i="29"/>
  <c r="C65" i="29" s="1"/>
  <c r="C66" i="29" s="1"/>
  <c r="C62" i="29"/>
  <c r="D64" i="29"/>
  <c r="D65" i="29" s="1"/>
  <c r="D66" i="29" s="1"/>
  <c r="D62" i="29"/>
  <c r="J119" i="29"/>
  <c r="C48" i="29"/>
  <c r="C49" i="29" s="1"/>
  <c r="C50" i="29" s="1"/>
  <c r="I124" i="29"/>
  <c r="D48" i="29"/>
  <c r="D49" i="29" s="1"/>
  <c r="D50" i="29" s="1"/>
  <c r="C96" i="29"/>
  <c r="C97" i="29" s="1"/>
  <c r="C98" i="29" s="1"/>
  <c r="D112" i="29"/>
  <c r="D113" i="29" s="1"/>
  <c r="D114" i="29" s="1"/>
  <c r="N118" i="29"/>
  <c r="N122" i="29"/>
  <c r="C16" i="29"/>
  <c r="C17" i="29" s="1"/>
  <c r="C18" i="29" s="1"/>
  <c r="C30" i="29"/>
  <c r="D32" i="29"/>
  <c r="D33" i="29" s="1"/>
  <c r="D34" i="29" s="1"/>
  <c r="D46" i="29"/>
  <c r="C80" i="29"/>
  <c r="C81" i="29" s="1"/>
  <c r="C82" i="29" s="1"/>
  <c r="C94" i="29"/>
  <c r="D96" i="29"/>
  <c r="D97" i="29" s="1"/>
  <c r="D98" i="29" s="1"/>
  <c r="D110" i="29"/>
  <c r="J118" i="29"/>
  <c r="N124" i="29" l="1"/>
  <c r="J124" i="29"/>
</calcChain>
</file>

<file path=xl/sharedStrings.xml><?xml version="1.0" encoding="utf-8"?>
<sst xmlns="http://schemas.openxmlformats.org/spreadsheetml/2006/main" count="240" uniqueCount="37">
  <si>
    <t>平均</t>
    <rPh sb="0" eb="2">
      <t>ヘイキン</t>
    </rPh>
    <phoneticPr fontId="1"/>
  </si>
  <si>
    <t>不確かさ</t>
    <rPh sb="0" eb="2">
      <t>フタシ</t>
    </rPh>
    <phoneticPr fontId="1"/>
  </si>
  <si>
    <t>標準偏差</t>
    <rPh sb="0" eb="2">
      <t>ヒョウジュン</t>
    </rPh>
    <rPh sb="2" eb="4">
      <t>ヘンサ</t>
    </rPh>
    <phoneticPr fontId="1"/>
  </si>
  <si>
    <t>分解能(u)</t>
    <rPh sb="0" eb="3">
      <t>ブンカイノウ</t>
    </rPh>
    <phoneticPr fontId="1"/>
  </si>
  <si>
    <t>平均値の不確かさ(s)</t>
    <rPh sb="0" eb="3">
      <t>ヘイキンチ</t>
    </rPh>
    <rPh sb="4" eb="6">
      <t>フタシ</t>
    </rPh>
    <phoneticPr fontId="1"/>
  </si>
  <si>
    <t>合成標準不確かさ(uc)</t>
    <rPh sb="0" eb="2">
      <t>ゴウセイ</t>
    </rPh>
    <rPh sb="2" eb="4">
      <t>ヒョウジュン</t>
    </rPh>
    <rPh sb="4" eb="6">
      <t>フタシ</t>
    </rPh>
    <phoneticPr fontId="1"/>
  </si>
  <si>
    <t>拡張不確かさ(U)</t>
    <rPh sb="0" eb="2">
      <t>カクチョウ</t>
    </rPh>
    <rPh sb="2" eb="4">
      <t>フタシ</t>
    </rPh>
    <phoneticPr fontId="1"/>
  </si>
  <si>
    <t>最高血圧</t>
    <rPh sb="0" eb="2">
      <t>サイコウ</t>
    </rPh>
    <rPh sb="2" eb="4">
      <t>ケツアツ</t>
    </rPh>
    <phoneticPr fontId="1"/>
  </si>
  <si>
    <t>最低血圧</t>
    <rPh sb="0" eb="2">
      <t>サイテイ</t>
    </rPh>
    <rPh sb="2" eb="4">
      <t>ケツアツ</t>
    </rPh>
    <phoneticPr fontId="1"/>
  </si>
  <si>
    <t>時間</t>
    <rPh sb="0" eb="2">
      <t>ジカン</t>
    </rPh>
    <phoneticPr fontId="1"/>
  </si>
  <si>
    <t>A&amp;D　血圧計（手動加圧） UA-704</t>
    <rPh sb="4" eb="7">
      <t>ケツアツケイ</t>
    </rPh>
    <phoneticPr fontId="1"/>
  </si>
  <si>
    <t>差</t>
    <rPh sb="0" eb="1">
      <t>サ</t>
    </rPh>
    <phoneticPr fontId="1"/>
  </si>
  <si>
    <t>日付</t>
    <rPh sb="0" eb="2">
      <t>ヒヅケ</t>
    </rPh>
    <phoneticPr fontId="1"/>
  </si>
  <si>
    <t>平均値</t>
    <rPh sb="0" eb="3">
      <t>ヘイキンチ</t>
    </rPh>
    <phoneticPr fontId="1"/>
  </si>
  <si>
    <t>標準偏差</t>
    <rPh sb="0" eb="4">
      <t>ヒョウジュンヘンサ</t>
    </rPh>
    <phoneticPr fontId="1"/>
  </si>
  <si>
    <t>拡張期</t>
  </si>
  <si>
    <t>収縮期</t>
  </si>
  <si>
    <t>2025/08/31</t>
    <phoneticPr fontId="1"/>
  </si>
  <si>
    <t>2025/09/01</t>
    <phoneticPr fontId="1"/>
  </si>
  <si>
    <t>2025/08/31（日）</t>
    <rPh sb="11" eb="12">
      <t>ニチ</t>
    </rPh>
    <phoneticPr fontId="1"/>
  </si>
  <si>
    <t>2025/09/02</t>
    <phoneticPr fontId="1"/>
  </si>
  <si>
    <t>2025/09/03</t>
    <phoneticPr fontId="1"/>
  </si>
  <si>
    <t>2025/09/04</t>
    <phoneticPr fontId="1"/>
  </si>
  <si>
    <t>2025/09/05</t>
    <phoneticPr fontId="1"/>
  </si>
  <si>
    <t>2025/09/06</t>
    <phoneticPr fontId="1"/>
  </si>
  <si>
    <t>オムロン　血圧計（自動加圧） HCR-7206T2</t>
    <rPh sb="5" eb="8">
      <t>ケツアツケイ</t>
    </rPh>
    <rPh sb="9" eb="11">
      <t>ジドウ</t>
    </rPh>
    <phoneticPr fontId="1"/>
  </si>
  <si>
    <t>2025/08/31</t>
  </si>
  <si>
    <t>2025/09/01</t>
  </si>
  <si>
    <t>2025/09/02</t>
  </si>
  <si>
    <t>2025/09/03</t>
  </si>
  <si>
    <t>2025/09/04</t>
  </si>
  <si>
    <t>2025/09/05</t>
  </si>
  <si>
    <t>2025/09/06</t>
  </si>
  <si>
    <t>A&amp;D収縮期</t>
    <phoneticPr fontId="1"/>
  </si>
  <si>
    <t>A&amp;D拡張期</t>
    <phoneticPr fontId="1"/>
  </si>
  <si>
    <t>omron収縮期</t>
    <phoneticPr fontId="1"/>
  </si>
  <si>
    <t>omron拡張期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</si>
</sst>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_ "/>
    <numFmt numFmtId="179" formatCode="yyyy/mm/dd"/>
    <numFmt numFmtId="180" formatCode="0.00_);[Red]\(0.0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7" fontId="0" fillId="0" borderId="3" xfId="0" applyNumberFormat="1" applyBorder="1">
      <alignment vertical="center"/>
    </xf>
    <xf numFmtId="2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quotePrefix="1" applyNumberFormat="1">
      <alignment vertical="center"/>
    </xf>
    <xf numFmtId="20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20" fontId="0" fillId="0" borderId="2" xfId="0" applyNumberFormat="1" applyBorder="1" applyAlignment="1">
      <alignment horizontal="right" vertical="center"/>
    </xf>
    <xf numFmtId="178" fontId="0" fillId="0" borderId="2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'A&amp;D'!$J$117:$J$123</c:f>
                <c:numCache>
                  <c:formatCode>General</c:formatCode>
                  <c:ptCount val="7"/>
                  <c:pt idx="0">
                    <c:v>2.8639999999999999</c:v>
                  </c:pt>
                  <c:pt idx="1">
                    <c:v>3.286</c:v>
                  </c:pt>
                  <c:pt idx="2">
                    <c:v>4.93</c:v>
                  </c:pt>
                  <c:pt idx="3">
                    <c:v>4.3239999999999998</c:v>
                  </c:pt>
                  <c:pt idx="4">
                    <c:v>3.5070000000000001</c:v>
                  </c:pt>
                  <c:pt idx="5">
                    <c:v>4</c:v>
                  </c:pt>
                  <c:pt idx="6">
                    <c:v>3</c:v>
                  </c:pt>
                </c:numCache>
              </c:numRef>
            </c:plus>
            <c:minus>
              <c:numRef>
                <c:f>'A&amp;D'!$J$117:$J$123</c:f>
                <c:numCache>
                  <c:formatCode>General</c:formatCode>
                  <c:ptCount val="7"/>
                  <c:pt idx="0">
                    <c:v>2.8639999999999999</c:v>
                  </c:pt>
                  <c:pt idx="1">
                    <c:v>3.286</c:v>
                  </c:pt>
                  <c:pt idx="2">
                    <c:v>4.93</c:v>
                  </c:pt>
                  <c:pt idx="3">
                    <c:v>4.3239999999999998</c:v>
                  </c:pt>
                  <c:pt idx="4">
                    <c:v>3.5070000000000001</c:v>
                  </c:pt>
                  <c:pt idx="5">
                    <c:v>4</c:v>
                  </c:pt>
                  <c:pt idx="6">
                    <c:v>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'A&amp;D'!$H$117:$H$123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'A&amp;D'!$I$117:$I$123</c:f>
              <c:numCache>
                <c:formatCode>0.0_ </c:formatCode>
                <c:ptCount val="7"/>
                <c:pt idx="0">
                  <c:v>149.80000000000001</c:v>
                </c:pt>
                <c:pt idx="1">
                  <c:v>149.6</c:v>
                </c:pt>
                <c:pt idx="2">
                  <c:v>156.4</c:v>
                </c:pt>
                <c:pt idx="3">
                  <c:v>152.19999999999999</c:v>
                </c:pt>
                <c:pt idx="4">
                  <c:v>141.6</c:v>
                </c:pt>
                <c:pt idx="5">
                  <c:v>150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63B-BF5A-AA21742BF03F}"/>
            </c:ext>
          </c:extLst>
        </c:ser>
        <c:ser>
          <c:idx val="1"/>
          <c:order val="1"/>
          <c:tx>
            <c:v>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'A&amp;D'!$N$117:$N$123</c:f>
                <c:numCache>
                  <c:formatCode>General</c:formatCode>
                  <c:ptCount val="7"/>
                  <c:pt idx="0">
                    <c:v>2.4900000000000002</c:v>
                  </c:pt>
                  <c:pt idx="1">
                    <c:v>3.391</c:v>
                  </c:pt>
                  <c:pt idx="2">
                    <c:v>4.3010000000000002</c:v>
                  </c:pt>
                  <c:pt idx="3">
                    <c:v>1.643</c:v>
                  </c:pt>
                  <c:pt idx="4">
                    <c:v>3.5779999999999998</c:v>
                  </c:pt>
                  <c:pt idx="5">
                    <c:v>2.702</c:v>
                  </c:pt>
                  <c:pt idx="6">
                    <c:v>5.2149999999999999</c:v>
                  </c:pt>
                </c:numCache>
              </c:numRef>
            </c:plus>
            <c:minus>
              <c:numRef>
                <c:f>'A&amp;D'!$N$117:$N$123</c:f>
                <c:numCache>
                  <c:formatCode>General</c:formatCode>
                  <c:ptCount val="7"/>
                  <c:pt idx="0">
                    <c:v>2.4900000000000002</c:v>
                  </c:pt>
                  <c:pt idx="1">
                    <c:v>3.391</c:v>
                  </c:pt>
                  <c:pt idx="2">
                    <c:v>4.3010000000000002</c:v>
                  </c:pt>
                  <c:pt idx="3">
                    <c:v>1.643</c:v>
                  </c:pt>
                  <c:pt idx="4">
                    <c:v>3.5779999999999998</c:v>
                  </c:pt>
                  <c:pt idx="5">
                    <c:v>2.702</c:v>
                  </c:pt>
                  <c:pt idx="6">
                    <c:v>5.2149999999999999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val>
            <c:numRef>
              <c:f>'A&amp;D'!$M$117:$M$123</c:f>
              <c:numCache>
                <c:formatCode>0.0_ </c:formatCode>
                <c:ptCount val="7"/>
                <c:pt idx="0">
                  <c:v>105.8</c:v>
                </c:pt>
                <c:pt idx="1">
                  <c:v>105</c:v>
                </c:pt>
                <c:pt idx="2">
                  <c:v>108</c:v>
                </c:pt>
                <c:pt idx="3">
                  <c:v>98.8</c:v>
                </c:pt>
                <c:pt idx="4">
                  <c:v>97.6</c:v>
                </c:pt>
                <c:pt idx="5">
                  <c:v>105.4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63B-BF5A-AA21742B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catAx>
        <c:axId val="18354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Algn val="ctr"/>
        <c:lblOffset val="100"/>
        <c:noMultiLvlLbl val="0"/>
      </c:cat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875729291235042"/>
          <c:y val="3.0244339060706199E-2"/>
          <c:w val="0.18251150558842869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omron!$J$117:$J$123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plus>
            <c:minus>
              <c:numRef>
                <c:f>omron!$J$117:$J$123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omron!$H$117:$H$123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omron!$I$117:$I$123</c:f>
              <c:numCache>
                <c:formatCode>0.0_ </c:formatCode>
                <c:ptCount val="7"/>
                <c:pt idx="0">
                  <c:v>140.80000000000001</c:v>
                </c:pt>
                <c:pt idx="1">
                  <c:v>134.80000000000001</c:v>
                </c:pt>
                <c:pt idx="2">
                  <c:v>151.19999999999999</c:v>
                </c:pt>
                <c:pt idx="3">
                  <c:v>146.4</c:v>
                </c:pt>
                <c:pt idx="4">
                  <c:v>143.4</c:v>
                </c:pt>
                <c:pt idx="5">
                  <c:v>144.80000000000001</c:v>
                </c:pt>
                <c:pt idx="6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6-42E0-A202-F8A5FB101419}"/>
            </c:ext>
          </c:extLst>
        </c:ser>
        <c:ser>
          <c:idx val="1"/>
          <c:order val="1"/>
          <c:tx>
            <c:v>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omron!$N$117:$N$123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plus>
            <c:minus>
              <c:numRef>
                <c:f>omron!$N$117:$N$123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val>
            <c:numRef>
              <c:f>omron!$M$117:$M$123</c:f>
              <c:numCache>
                <c:formatCode>0.0_ </c:formatCode>
                <c:ptCount val="7"/>
                <c:pt idx="0">
                  <c:v>96.4</c:v>
                </c:pt>
                <c:pt idx="1">
                  <c:v>96.2</c:v>
                </c:pt>
                <c:pt idx="2">
                  <c:v>101.2</c:v>
                </c:pt>
                <c:pt idx="3">
                  <c:v>92.6</c:v>
                </c:pt>
                <c:pt idx="4">
                  <c:v>97.2</c:v>
                </c:pt>
                <c:pt idx="5">
                  <c:v>93.6</c:v>
                </c:pt>
                <c:pt idx="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6-42E0-A202-F8A5FB101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catAx>
        <c:axId val="18354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Algn val="ctr"/>
        <c:lblOffset val="100"/>
        <c:noMultiLvlLbl val="0"/>
      </c:cat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875729291235042"/>
          <c:y val="3.0244339060706199E-2"/>
          <c:w val="0.18251150558842869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omron収縮期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plus>
            <c:min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比較!$B$38:$B$44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比較!$C$38:$C$44</c:f>
              <c:numCache>
                <c:formatCode>0.0_ </c:formatCode>
                <c:ptCount val="7"/>
                <c:pt idx="0">
                  <c:v>140.80000000000001</c:v>
                </c:pt>
                <c:pt idx="1">
                  <c:v>134.80000000000001</c:v>
                </c:pt>
                <c:pt idx="2">
                  <c:v>151.19999999999999</c:v>
                </c:pt>
                <c:pt idx="3">
                  <c:v>146.4</c:v>
                </c:pt>
                <c:pt idx="4">
                  <c:v>143.4</c:v>
                </c:pt>
                <c:pt idx="5">
                  <c:v>144.80000000000001</c:v>
                </c:pt>
                <c:pt idx="6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5-4927-BDEB-CAA14212DF1B}"/>
            </c:ext>
          </c:extLst>
        </c:ser>
        <c:ser>
          <c:idx val="1"/>
          <c:order val="1"/>
          <c:tx>
            <c:v>omron拡張期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plus>
            <c:min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cat>
            <c:strRef>
              <c:f>比較!$B$38:$B$44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比較!$G$38:$G$44</c:f>
              <c:numCache>
                <c:formatCode>0.0_ </c:formatCode>
                <c:ptCount val="7"/>
                <c:pt idx="0">
                  <c:v>96.4</c:v>
                </c:pt>
                <c:pt idx="1">
                  <c:v>96.2</c:v>
                </c:pt>
                <c:pt idx="2">
                  <c:v>101.2</c:v>
                </c:pt>
                <c:pt idx="3">
                  <c:v>92.6</c:v>
                </c:pt>
                <c:pt idx="4">
                  <c:v>97.2</c:v>
                </c:pt>
                <c:pt idx="5">
                  <c:v>93.6</c:v>
                </c:pt>
                <c:pt idx="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5-4927-BDEB-CAA14212D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catAx>
        <c:axId val="18354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Algn val="ctr"/>
        <c:lblOffset val="100"/>
        <c:noMultiLvlLbl val="0"/>
      </c:cat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301107331997705"/>
          <c:y val="3.0244339060706199E-2"/>
          <c:w val="0.24825772518080211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0"/>
          <c:order val="0"/>
          <c:tx>
            <c:v>A&amp;D収縮期</c:v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plus>
            <c:min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比較!$B$4:$B$10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比較!$C$4:$C$10</c:f>
              <c:numCache>
                <c:formatCode>0.0_ </c:formatCode>
                <c:ptCount val="7"/>
                <c:pt idx="0">
                  <c:v>149.80000000000001</c:v>
                </c:pt>
                <c:pt idx="1">
                  <c:v>149.6</c:v>
                </c:pt>
                <c:pt idx="2">
                  <c:v>156.4</c:v>
                </c:pt>
                <c:pt idx="3">
                  <c:v>152.19999999999999</c:v>
                </c:pt>
                <c:pt idx="4">
                  <c:v>141.6</c:v>
                </c:pt>
                <c:pt idx="5">
                  <c:v>150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A-43DD-920F-A17A2D86DACE}"/>
            </c:ext>
          </c:extLst>
        </c:ser>
        <c:ser>
          <c:idx val="1"/>
          <c:order val="1"/>
          <c:tx>
            <c:v>A&amp;D拡張期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plus>
            <c:min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cat>
            <c:strRef>
              <c:f>比較!$B$4:$B$10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比較!$G$4:$G$10</c:f>
              <c:numCache>
                <c:formatCode>0.0_ </c:formatCode>
                <c:ptCount val="7"/>
                <c:pt idx="0">
                  <c:v>105.8</c:v>
                </c:pt>
                <c:pt idx="1">
                  <c:v>105</c:v>
                </c:pt>
                <c:pt idx="2">
                  <c:v>108</c:v>
                </c:pt>
                <c:pt idx="3">
                  <c:v>98.8</c:v>
                </c:pt>
                <c:pt idx="4">
                  <c:v>97.6</c:v>
                </c:pt>
                <c:pt idx="5">
                  <c:v>105.4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A-43DD-920F-A17A2D86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catAx>
        <c:axId val="18354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Algn val="ctr"/>
        <c:lblOffset val="100"/>
        <c:noMultiLvlLbl val="0"/>
      </c:cat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7034835142648583"/>
          <c:y val="3.0244339060706199E-2"/>
          <c:w val="0.20092044707429324"/>
          <c:h val="0.110189414829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血圧の平均値と標準偏差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379153789208305E-2"/>
          <c:y val="0.14089436001450939"/>
          <c:w val="0.89069250959014734"/>
          <c:h val="0.63157057104413816"/>
        </c:manualLayout>
      </c:layout>
      <c:lineChart>
        <c:grouping val="standard"/>
        <c:varyColors val="0"/>
        <c:ser>
          <c:idx val="2"/>
          <c:order val="0"/>
          <c:tx>
            <c:strRef>
              <c:f>比較!$B$2</c:f>
              <c:strCache>
                <c:ptCount val="1"/>
                <c:pt idx="0">
                  <c:v>A&amp;D収縮期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circle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plus>
            <c:min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minus>
            <c:spPr>
              <a:ln>
                <a:solidFill>
                  <a:srgbClr val="FFC000"/>
                </a:solidFill>
              </a:ln>
            </c:spPr>
          </c:errBars>
          <c:cat>
            <c:strRef>
              <c:f>比較!$B$4:$B$10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比較!$C$4:$C$10</c:f>
              <c:numCache>
                <c:formatCode>0.0_ </c:formatCode>
                <c:ptCount val="7"/>
                <c:pt idx="0">
                  <c:v>149.80000000000001</c:v>
                </c:pt>
                <c:pt idx="1">
                  <c:v>149.6</c:v>
                </c:pt>
                <c:pt idx="2">
                  <c:v>156.4</c:v>
                </c:pt>
                <c:pt idx="3">
                  <c:v>152.19999999999999</c:v>
                </c:pt>
                <c:pt idx="4">
                  <c:v>141.6</c:v>
                </c:pt>
                <c:pt idx="5">
                  <c:v>150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87-472F-90FB-44AEDB59329A}"/>
            </c:ext>
          </c:extLst>
        </c:ser>
        <c:ser>
          <c:idx val="3"/>
          <c:order val="1"/>
          <c:tx>
            <c:strRef>
              <c:f>比較!$F$2</c:f>
              <c:strCache>
                <c:ptCount val="1"/>
                <c:pt idx="0">
                  <c:v>A&amp;D拡張期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circle"/>
            <c:size val="4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plus>
            <c:min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minus>
            <c:spPr>
              <a:ln>
                <a:solidFill>
                  <a:srgbClr val="92D050"/>
                </a:solidFill>
              </a:ln>
            </c:spPr>
          </c:errBars>
          <c:cat>
            <c:strRef>
              <c:f>比較!$B$4:$B$10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比較!$G$4:$G$10</c:f>
              <c:numCache>
                <c:formatCode>0.0_ </c:formatCode>
                <c:ptCount val="7"/>
                <c:pt idx="0">
                  <c:v>105.8</c:v>
                </c:pt>
                <c:pt idx="1">
                  <c:v>105</c:v>
                </c:pt>
                <c:pt idx="2">
                  <c:v>108</c:v>
                </c:pt>
                <c:pt idx="3">
                  <c:v>98.8</c:v>
                </c:pt>
                <c:pt idx="4">
                  <c:v>97.6</c:v>
                </c:pt>
                <c:pt idx="5">
                  <c:v>105.4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87-472F-90FB-44AEDB59329A}"/>
            </c:ext>
          </c:extLst>
        </c:ser>
        <c:ser>
          <c:idx val="0"/>
          <c:order val="2"/>
          <c:tx>
            <c:strRef>
              <c:f>比較!$B$36</c:f>
              <c:strCache>
                <c:ptCount val="1"/>
                <c:pt idx="0">
                  <c:v>omron収縮期</c:v>
                </c:pt>
              </c:strCache>
            </c:strRef>
          </c:tx>
          <c:spPr>
            <a:ln w="12700" cap="rnd">
              <a:solidFill>
                <a:srgbClr val="FF0000">
                  <a:alpha val="98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>
                  <a:alpha val="96000"/>
                </a:srgbClr>
              </a:solidFill>
              <a:ln w="3175">
                <a:solidFill>
                  <a:srgbClr val="FF0000">
                    <a:alpha val="90000"/>
                  </a:srgb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plus>
            <c:minus>
              <c:numRef>
                <c:f>比較!$D$38:$D$44</c:f>
                <c:numCache>
                  <c:formatCode>General</c:formatCode>
                  <c:ptCount val="7"/>
                  <c:pt idx="0">
                    <c:v>3.7010000000000001</c:v>
                  </c:pt>
                  <c:pt idx="1">
                    <c:v>1.643</c:v>
                  </c:pt>
                  <c:pt idx="2">
                    <c:v>1.304</c:v>
                  </c:pt>
                  <c:pt idx="3">
                    <c:v>4.2190000000000003</c:v>
                  </c:pt>
                  <c:pt idx="4">
                    <c:v>3.847</c:v>
                  </c:pt>
                  <c:pt idx="5">
                    <c:v>2.1680000000000001</c:v>
                  </c:pt>
                  <c:pt idx="6">
                    <c:v>5.6829999999999998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strRef>
              <c:f>比較!$B$38:$B$44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比較!$C$38:$C$44</c:f>
              <c:numCache>
                <c:formatCode>0.0_ </c:formatCode>
                <c:ptCount val="7"/>
                <c:pt idx="0">
                  <c:v>140.80000000000001</c:v>
                </c:pt>
                <c:pt idx="1">
                  <c:v>134.80000000000001</c:v>
                </c:pt>
                <c:pt idx="2">
                  <c:v>151.19999999999999</c:v>
                </c:pt>
                <c:pt idx="3">
                  <c:v>146.4</c:v>
                </c:pt>
                <c:pt idx="4">
                  <c:v>143.4</c:v>
                </c:pt>
                <c:pt idx="5">
                  <c:v>144.80000000000001</c:v>
                </c:pt>
                <c:pt idx="6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87-472F-90FB-44AEDB59329A}"/>
            </c:ext>
          </c:extLst>
        </c:ser>
        <c:ser>
          <c:idx val="1"/>
          <c:order val="3"/>
          <c:tx>
            <c:strRef>
              <c:f>比較!$F$36</c:f>
              <c:strCache>
                <c:ptCount val="1"/>
                <c:pt idx="0">
                  <c:v>omron拡張期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plus>
            <c:minus>
              <c:numRef>
                <c:f>比較!$H$38:$H$44</c:f>
                <c:numCache>
                  <c:formatCode>General</c:formatCode>
                  <c:ptCount val="7"/>
                  <c:pt idx="0">
                    <c:v>3.13</c:v>
                  </c:pt>
                  <c:pt idx="1">
                    <c:v>2.8639999999999999</c:v>
                  </c:pt>
                  <c:pt idx="2">
                    <c:v>0.83699999999999997</c:v>
                  </c:pt>
                  <c:pt idx="3">
                    <c:v>1.8169999999999999</c:v>
                  </c:pt>
                  <c:pt idx="4">
                    <c:v>1.095</c:v>
                  </c:pt>
                  <c:pt idx="5">
                    <c:v>1.5169999999999999</c:v>
                  </c:pt>
                  <c:pt idx="6">
                    <c:v>1.9239999999999999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0070C0"/>
                </a:solidFill>
                <a:round/>
              </a:ln>
              <a:effectLst/>
            </c:spPr>
          </c:errBars>
          <c:cat>
            <c:strRef>
              <c:f>比較!$B$38:$B$44</c:f>
              <c:strCache>
                <c:ptCount val="7"/>
                <c:pt idx="0">
                  <c:v>2025/08/31</c:v>
                </c:pt>
                <c:pt idx="1">
                  <c:v>2025/09/01</c:v>
                </c:pt>
                <c:pt idx="2">
                  <c:v>2025/09/02</c:v>
                </c:pt>
                <c:pt idx="3">
                  <c:v>2025/09/03</c:v>
                </c:pt>
                <c:pt idx="4">
                  <c:v>2025/09/04</c:v>
                </c:pt>
                <c:pt idx="5">
                  <c:v>2025/09/05</c:v>
                </c:pt>
                <c:pt idx="6">
                  <c:v>2025/09/06</c:v>
                </c:pt>
              </c:strCache>
            </c:strRef>
          </c:cat>
          <c:val>
            <c:numRef>
              <c:f>比較!$G$38:$G$44</c:f>
              <c:numCache>
                <c:formatCode>0.0_ </c:formatCode>
                <c:ptCount val="7"/>
                <c:pt idx="0">
                  <c:v>96.4</c:v>
                </c:pt>
                <c:pt idx="1">
                  <c:v>96.2</c:v>
                </c:pt>
                <c:pt idx="2">
                  <c:v>101.2</c:v>
                </c:pt>
                <c:pt idx="3">
                  <c:v>92.6</c:v>
                </c:pt>
                <c:pt idx="4">
                  <c:v>97.2</c:v>
                </c:pt>
                <c:pt idx="5">
                  <c:v>93.6</c:v>
                </c:pt>
                <c:pt idx="6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87-472F-90FB-44AEDB59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87855"/>
        <c:axId val="1830018847"/>
      </c:lineChart>
      <c:catAx>
        <c:axId val="18354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0018847"/>
        <c:crosses val="autoZero"/>
        <c:auto val="1"/>
        <c:lblAlgn val="ctr"/>
        <c:lblOffset val="100"/>
        <c:noMultiLvlLbl val="0"/>
      </c:catAx>
      <c:valAx>
        <c:axId val="1830018847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35487855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2301107331997705"/>
          <c:y val="3.0244339060706199E-2"/>
          <c:w val="0.24825772518080211"/>
          <c:h val="0.143384421115973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124</xdr:row>
      <xdr:rowOff>138111</xdr:rowOff>
    </xdr:from>
    <xdr:to>
      <xdr:col>13</xdr:col>
      <xdr:colOff>590549</xdr:colOff>
      <xdr:row>144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3CC6A9-8018-4579-8602-EE6CA93EE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276224</xdr:colOff>
      <xdr:row>124</xdr:row>
      <xdr:rowOff>138111</xdr:rowOff>
    </xdr:from>
    <xdr:to>
      <xdr:col>13</xdr:col>
      <xdr:colOff>590549</xdr:colOff>
      <xdr:row>144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0C73065-BEE9-401C-A433-1D5565BBE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45</xdr:row>
      <xdr:rowOff>138111</xdr:rowOff>
    </xdr:from>
    <xdr:to>
      <xdr:col>7</xdr:col>
      <xdr:colOff>590549</xdr:colOff>
      <xdr:row>65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D8E6DC-3E26-40EC-898F-A515487CD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11</xdr:row>
      <xdr:rowOff>104775</xdr:rowOff>
    </xdr:from>
    <xdr:to>
      <xdr:col>7</xdr:col>
      <xdr:colOff>533400</xdr:colOff>
      <xdr:row>31</xdr:row>
      <xdr:rowOff>119064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AB37FD8-7FB6-4A9D-BB4E-44228294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295275</xdr:colOff>
      <xdr:row>67</xdr:row>
      <xdr:rowOff>85725</xdr:rowOff>
    </xdr:from>
    <xdr:to>
      <xdr:col>7</xdr:col>
      <xdr:colOff>609600</xdr:colOff>
      <xdr:row>87</xdr:row>
      <xdr:rowOff>100014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12161B-BCFE-4D2F-AE61-E09ED7966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</cdr:x>
      <cdr:y>0.05118</cdr:y>
    </cdr:from>
    <cdr:to>
      <cdr:x>0.10454</cdr:x>
      <cdr:y>0.11203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6E9FA1-5ED2-4C8E-BDDD-69E4B987F240}"/>
            </a:ext>
          </a:extLst>
        </cdr:cNvPr>
        <cdr:cNvSpPr txBox="1"/>
      </cdr:nvSpPr>
      <cdr:spPr>
        <a:xfrm xmlns:a="http://schemas.openxmlformats.org/drawingml/2006/main">
          <a:off x="0" y="176215"/>
          <a:ext cx="5048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+mn-ea"/>
              <a:ea typeface="+mn-ea"/>
            </a:rPr>
            <a:t>mmHg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F65E-4563-4F96-A8FF-26A1DF5F0603}">
  <dimension ref="B2:N124"/>
  <sheetViews>
    <sheetView topLeftCell="A114" workbookViewId="0">
      <selection activeCell="H117" sqref="H117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4" width="12.625" customWidth="1"/>
    <col min="5" max="5" width="15.625" customWidth="1"/>
    <col min="6" max="6" width="10.625" customWidth="1"/>
    <col min="7" max="7" width="1.625" customWidth="1"/>
    <col min="8" max="8" width="11.625" bestFit="1" customWidth="1"/>
    <col min="12" max="12" width="11.625" bestFit="1" customWidth="1"/>
  </cols>
  <sheetData>
    <row r="2" spans="2:6" x14ac:dyDescent="0.15">
      <c r="D2" t="s">
        <v>10</v>
      </c>
      <c r="E2" s="1"/>
      <c r="F2" s="1"/>
    </row>
    <row r="3" spans="2:6" x14ac:dyDescent="0.15">
      <c r="F3" s="1" t="s">
        <v>19</v>
      </c>
    </row>
    <row r="4" spans="2:6" x14ac:dyDescent="0.15">
      <c r="B4" s="12" t="s">
        <v>17</v>
      </c>
      <c r="F4" s="1"/>
    </row>
    <row r="5" spans="2:6" x14ac:dyDescent="0.15">
      <c r="B5" s="11" t="s">
        <v>9</v>
      </c>
      <c r="C5" s="7" t="s">
        <v>7</v>
      </c>
      <c r="D5" s="7" t="s">
        <v>8</v>
      </c>
      <c r="E5" s="8"/>
      <c r="F5" s="1"/>
    </row>
    <row r="6" spans="2:6" x14ac:dyDescent="0.15">
      <c r="B6" s="10">
        <v>0.25</v>
      </c>
      <c r="C6" s="5">
        <v>154</v>
      </c>
      <c r="D6" s="5">
        <v>108</v>
      </c>
      <c r="E6" s="9"/>
      <c r="F6" s="6"/>
    </row>
    <row r="7" spans="2:6" x14ac:dyDescent="0.15">
      <c r="B7" s="10">
        <v>0.25</v>
      </c>
      <c r="C7" s="5">
        <v>146</v>
      </c>
      <c r="D7" s="5">
        <v>108</v>
      </c>
      <c r="E7" s="9"/>
      <c r="F7" s="6"/>
    </row>
    <row r="8" spans="2:6" x14ac:dyDescent="0.15">
      <c r="B8" s="10">
        <v>0.25</v>
      </c>
      <c r="C8" s="5">
        <v>150</v>
      </c>
      <c r="D8" s="5">
        <v>106</v>
      </c>
      <c r="E8" s="9"/>
      <c r="F8" s="6"/>
    </row>
    <row r="9" spans="2:6" x14ac:dyDescent="0.15">
      <c r="B9" s="10">
        <v>0.25</v>
      </c>
      <c r="C9" s="5">
        <v>150</v>
      </c>
      <c r="D9" s="5">
        <v>102</v>
      </c>
      <c r="E9" s="9"/>
      <c r="F9" s="6"/>
    </row>
    <row r="10" spans="2:6" ht="14.25" thickBot="1" x14ac:dyDescent="0.2">
      <c r="B10" s="13">
        <v>0.25</v>
      </c>
      <c r="C10" s="14">
        <v>149</v>
      </c>
      <c r="D10" s="14">
        <v>105</v>
      </c>
      <c r="E10" s="9"/>
      <c r="F10" s="6"/>
    </row>
    <row r="11" spans="2:6" ht="14.25" thickTop="1" x14ac:dyDescent="0.15">
      <c r="B11" s="17" t="s">
        <v>11</v>
      </c>
      <c r="C11" s="18">
        <f>MAX(C6:C10)-MIN(C6:C10)</f>
        <v>8</v>
      </c>
      <c r="D11" s="18">
        <f>MAX(D6:D10)-MIN(D6:D10)</f>
        <v>6</v>
      </c>
      <c r="E11" s="9"/>
      <c r="F11" s="6"/>
    </row>
    <row r="12" spans="2:6" x14ac:dyDescent="0.15">
      <c r="B12" s="15" t="s">
        <v>0</v>
      </c>
      <c r="C12" s="16">
        <f>ROUND(AVERAGE(C6:C10),1)</f>
        <v>149.80000000000001</v>
      </c>
      <c r="D12" s="16">
        <f>ROUND(AVERAGE(D6:D10),1)</f>
        <v>105.8</v>
      </c>
      <c r="E12" s="9"/>
      <c r="F12" s="6"/>
    </row>
    <row r="13" spans="2:6" x14ac:dyDescent="0.15">
      <c r="B13" s="3" t="s">
        <v>2</v>
      </c>
      <c r="C13" s="4">
        <f>ROUND(STDEV(C6:C10),3)</f>
        <v>2.8639999999999999</v>
      </c>
      <c r="D13" s="4">
        <f>ROUND(STDEV(D6:D10),3)</f>
        <v>2.4900000000000002</v>
      </c>
      <c r="E13" s="8"/>
      <c r="F13" s="1"/>
    </row>
    <row r="14" spans="2:6" x14ac:dyDescent="0.15">
      <c r="B14" s="3" t="s">
        <v>1</v>
      </c>
      <c r="C14" s="4">
        <f>ROUND(2*SQRT((C13/SQRT(COUNT(C6:C10)))^2+F14^2),2)</f>
        <v>2.63</v>
      </c>
      <c r="D14" s="4">
        <f>ROUND(2*SQRT((D13/SQRT(COUNT(D6:D10)))^2+F14^2),2)</f>
        <v>2.2999999999999998</v>
      </c>
      <c r="E14" s="3" t="s">
        <v>3</v>
      </c>
      <c r="F14" s="2">
        <f>ROUND((1*0.5)/SQRT(3),3)</f>
        <v>0.28899999999999998</v>
      </c>
    </row>
    <row r="15" spans="2:6" x14ac:dyDescent="0.15">
      <c r="D15" s="6"/>
    </row>
    <row r="16" spans="2:6" x14ac:dyDescent="0.15">
      <c r="C16">
        <f>C13/SQRT(COUNT(C6:C10))</f>
        <v>1.2808197375118795</v>
      </c>
      <c r="D16">
        <f>D13/SQRT(COUNT(D6:D10))</f>
        <v>1.1135618527948954</v>
      </c>
      <c r="E16" t="s">
        <v>4</v>
      </c>
    </row>
    <row r="17" spans="2:6" x14ac:dyDescent="0.15">
      <c r="C17">
        <f>SQRT(C16^2+F14^2)</f>
        <v>1.3130194971895885</v>
      </c>
      <c r="D17">
        <f>SQRT(D16^2+F14^2)</f>
        <v>1.1504525196634585</v>
      </c>
      <c r="E17" t="s">
        <v>5</v>
      </c>
    </row>
    <row r="18" spans="2:6" x14ac:dyDescent="0.15">
      <c r="C18">
        <f>2*C17</f>
        <v>2.6260389943791771</v>
      </c>
      <c r="D18">
        <f>2*D17</f>
        <v>2.300905039326917</v>
      </c>
      <c r="E18" t="s">
        <v>6</v>
      </c>
    </row>
    <row r="20" spans="2:6" x14ac:dyDescent="0.15">
      <c r="B20" s="12" t="s">
        <v>18</v>
      </c>
      <c r="F20" s="1"/>
    </row>
    <row r="21" spans="2:6" x14ac:dyDescent="0.15">
      <c r="B21" s="11" t="s">
        <v>9</v>
      </c>
      <c r="C21" s="7" t="s">
        <v>7</v>
      </c>
      <c r="D21" s="7" t="s">
        <v>8</v>
      </c>
      <c r="E21" s="8"/>
      <c r="F21" s="1"/>
    </row>
    <row r="22" spans="2:6" x14ac:dyDescent="0.15">
      <c r="B22" s="10">
        <v>0.25</v>
      </c>
      <c r="C22" s="5">
        <v>153</v>
      </c>
      <c r="D22" s="5">
        <v>107</v>
      </c>
      <c r="E22" s="9"/>
      <c r="F22" s="6"/>
    </row>
    <row r="23" spans="2:6" x14ac:dyDescent="0.15">
      <c r="B23" s="10">
        <v>0.25</v>
      </c>
      <c r="C23" s="5">
        <v>153</v>
      </c>
      <c r="D23" s="5">
        <v>107</v>
      </c>
      <c r="E23" s="9"/>
      <c r="F23" s="6"/>
    </row>
    <row r="24" spans="2:6" x14ac:dyDescent="0.15">
      <c r="B24" s="10">
        <v>0.25</v>
      </c>
      <c r="C24" s="5">
        <v>146</v>
      </c>
      <c r="D24" s="5">
        <v>108</v>
      </c>
      <c r="E24" s="9"/>
      <c r="F24" s="6"/>
    </row>
    <row r="25" spans="2:6" x14ac:dyDescent="0.15">
      <c r="B25" s="10">
        <v>0.25</v>
      </c>
      <c r="C25" s="5">
        <v>147</v>
      </c>
      <c r="D25" s="5">
        <v>103</v>
      </c>
      <c r="E25" s="9"/>
      <c r="F25" s="6"/>
    </row>
    <row r="26" spans="2:6" ht="14.25" thickBot="1" x14ac:dyDescent="0.2">
      <c r="B26" s="13">
        <v>0.25</v>
      </c>
      <c r="C26" s="14">
        <v>149</v>
      </c>
      <c r="D26" s="14">
        <v>100</v>
      </c>
      <c r="E26" s="9"/>
      <c r="F26" s="6"/>
    </row>
    <row r="27" spans="2:6" ht="14.25" thickTop="1" x14ac:dyDescent="0.15">
      <c r="B27" s="17" t="s">
        <v>11</v>
      </c>
      <c r="C27" s="18">
        <f>MAX(C22:C26)-MIN(C22:C26)</f>
        <v>7</v>
      </c>
      <c r="D27" s="18">
        <f>MAX(D22:D26)-MIN(D22:D26)</f>
        <v>8</v>
      </c>
      <c r="E27" s="9"/>
      <c r="F27" s="6"/>
    </row>
    <row r="28" spans="2:6" x14ac:dyDescent="0.15">
      <c r="B28" s="15" t="s">
        <v>0</v>
      </c>
      <c r="C28" s="16">
        <f>ROUND(AVERAGE(C22:C26),1)</f>
        <v>149.6</v>
      </c>
      <c r="D28" s="16">
        <f>ROUND(AVERAGE(D22:D26),1)</f>
        <v>105</v>
      </c>
      <c r="E28" s="9"/>
      <c r="F28" s="6"/>
    </row>
    <row r="29" spans="2:6" x14ac:dyDescent="0.15">
      <c r="B29" s="3" t="s">
        <v>2</v>
      </c>
      <c r="C29" s="4">
        <f>ROUND(STDEV(C22:C26),3)</f>
        <v>3.286</v>
      </c>
      <c r="D29" s="4">
        <f>ROUND(STDEV(D22:D26),3)</f>
        <v>3.391</v>
      </c>
      <c r="E29" s="8"/>
      <c r="F29" s="1"/>
    </row>
    <row r="30" spans="2:6" x14ac:dyDescent="0.15">
      <c r="B30" s="3" t="s">
        <v>1</v>
      </c>
      <c r="C30" s="4">
        <f>ROUND(2*SQRT((C29/SQRT(COUNT(C22:C26)))^2+F30^2),2)</f>
        <v>3</v>
      </c>
      <c r="D30" s="4">
        <f>ROUND(2*SQRT((D29/SQRT(COUNT(D22:D26)))^2+F30^2),2)</f>
        <v>3.09</v>
      </c>
      <c r="E30" s="3" t="s">
        <v>3</v>
      </c>
      <c r="F30" s="2">
        <f>ROUND((1*0.5)/SQRT(3),3)</f>
        <v>0.28899999999999998</v>
      </c>
    </row>
    <row r="31" spans="2:6" x14ac:dyDescent="0.15">
      <c r="D31" s="6"/>
    </row>
    <row r="32" spans="2:6" x14ac:dyDescent="0.15">
      <c r="C32">
        <f>C29/SQRT(COUNT(C22:C26))</f>
        <v>1.4695438748128618</v>
      </c>
      <c r="D32">
        <f>D29/SQRT(COUNT(D22:D26))</f>
        <v>1.5165013023403573</v>
      </c>
      <c r="E32" t="s">
        <v>4</v>
      </c>
    </row>
    <row r="33" spans="2:6" x14ac:dyDescent="0.15">
      <c r="C33">
        <f>SQRT(C32^2+F30^2)</f>
        <v>1.4976916237997728</v>
      </c>
      <c r="D33">
        <f>SQRT(D32^2+F30^2)</f>
        <v>1.5437931208552524</v>
      </c>
      <c r="E33" t="s">
        <v>5</v>
      </c>
    </row>
    <row r="34" spans="2:6" x14ac:dyDescent="0.15">
      <c r="C34">
        <f>2*C33</f>
        <v>2.9953832475995457</v>
      </c>
      <c r="D34">
        <f>2*D33</f>
        <v>3.0875862417105049</v>
      </c>
      <c r="E34" t="s">
        <v>6</v>
      </c>
    </row>
    <row r="36" spans="2:6" x14ac:dyDescent="0.15">
      <c r="B36" s="12" t="s">
        <v>20</v>
      </c>
      <c r="F36" s="1"/>
    </row>
    <row r="37" spans="2:6" x14ac:dyDescent="0.15">
      <c r="B37" s="11" t="s">
        <v>9</v>
      </c>
      <c r="C37" s="7" t="s">
        <v>7</v>
      </c>
      <c r="D37" s="7" t="s">
        <v>8</v>
      </c>
      <c r="E37" s="8"/>
      <c r="F37" s="1"/>
    </row>
    <row r="38" spans="2:6" x14ac:dyDescent="0.15">
      <c r="B38" s="10">
        <v>0.25</v>
      </c>
      <c r="C38" s="5">
        <v>160</v>
      </c>
      <c r="D38" s="5">
        <v>114</v>
      </c>
      <c r="E38" s="9"/>
      <c r="F38" s="6"/>
    </row>
    <row r="39" spans="2:6" x14ac:dyDescent="0.15">
      <c r="B39" s="10">
        <v>0.25</v>
      </c>
      <c r="C39" s="5">
        <v>161</v>
      </c>
      <c r="D39" s="5">
        <v>111</v>
      </c>
      <c r="E39" s="9"/>
      <c r="F39" s="6"/>
    </row>
    <row r="40" spans="2:6" x14ac:dyDescent="0.15">
      <c r="B40" s="10">
        <v>0.25</v>
      </c>
      <c r="C40" s="5">
        <v>149</v>
      </c>
      <c r="D40" s="5">
        <v>104</v>
      </c>
      <c r="E40" s="9"/>
      <c r="F40" s="6"/>
    </row>
    <row r="41" spans="2:6" x14ac:dyDescent="0.15">
      <c r="B41" s="10">
        <v>0.25</v>
      </c>
      <c r="C41" s="5">
        <v>158</v>
      </c>
      <c r="D41" s="5">
        <v>105</v>
      </c>
      <c r="E41" s="9"/>
      <c r="F41" s="6"/>
    </row>
    <row r="42" spans="2:6" ht="14.25" thickBot="1" x14ac:dyDescent="0.2">
      <c r="B42" s="13">
        <v>0.25</v>
      </c>
      <c r="C42" s="14">
        <v>154</v>
      </c>
      <c r="D42" s="14">
        <v>106</v>
      </c>
      <c r="E42" s="9"/>
      <c r="F42" s="6"/>
    </row>
    <row r="43" spans="2:6" ht="14.25" thickTop="1" x14ac:dyDescent="0.15">
      <c r="B43" s="17" t="s">
        <v>11</v>
      </c>
      <c r="C43" s="18">
        <f>MAX(C38:C42)-MIN(C38:C42)</f>
        <v>12</v>
      </c>
      <c r="D43" s="18">
        <f>MAX(D38:D42)-MIN(D38:D42)</f>
        <v>10</v>
      </c>
      <c r="E43" s="9"/>
      <c r="F43" s="6"/>
    </row>
    <row r="44" spans="2:6" x14ac:dyDescent="0.15">
      <c r="B44" s="15" t="s">
        <v>0</v>
      </c>
      <c r="C44" s="16">
        <f>ROUND(AVERAGE(C38:C42),1)</f>
        <v>156.4</v>
      </c>
      <c r="D44" s="16">
        <f>ROUND(AVERAGE(D38:D42),1)</f>
        <v>108</v>
      </c>
      <c r="E44" s="9"/>
      <c r="F44" s="6"/>
    </row>
    <row r="45" spans="2:6" x14ac:dyDescent="0.15">
      <c r="B45" s="3" t="s">
        <v>2</v>
      </c>
      <c r="C45" s="4">
        <f>ROUND(STDEV(C38:C42),3)</f>
        <v>4.93</v>
      </c>
      <c r="D45" s="4">
        <f>ROUND(STDEV(D38:D42),3)</f>
        <v>4.3010000000000002</v>
      </c>
      <c r="E45" s="8"/>
      <c r="F45" s="1"/>
    </row>
    <row r="46" spans="2:6" x14ac:dyDescent="0.15">
      <c r="B46" s="3" t="s">
        <v>1</v>
      </c>
      <c r="C46" s="4">
        <f>ROUND(2*SQRT((C45/SQRT(COUNT(C38:C42)))^2+F46^2),2)</f>
        <v>4.45</v>
      </c>
      <c r="D46" s="4">
        <f>ROUND(2*SQRT((D45/SQRT(COUNT(D38:D42)))^2+F46^2),2)</f>
        <v>3.89</v>
      </c>
      <c r="E46" s="3" t="s">
        <v>3</v>
      </c>
      <c r="F46" s="2">
        <f>ROUND((1*0.5)/SQRT(3),3)</f>
        <v>0.28899999999999998</v>
      </c>
    </row>
    <row r="47" spans="2:6" x14ac:dyDescent="0.15">
      <c r="D47" s="6"/>
    </row>
    <row r="48" spans="2:6" x14ac:dyDescent="0.15">
      <c r="C48">
        <f>C45/SQRT(COUNT(C38:C42))</f>
        <v>2.2047630258147923</v>
      </c>
      <c r="D48">
        <f>D45/SQRT(COUNT(D38:D42))</f>
        <v>1.9234656742453191</v>
      </c>
      <c r="E48" t="s">
        <v>4</v>
      </c>
    </row>
    <row r="49" spans="2:6" x14ac:dyDescent="0.15">
      <c r="C49">
        <f>SQRT(C48^2+F46^2)</f>
        <v>2.2236233943723471</v>
      </c>
      <c r="D49">
        <f>SQRT(D48^2+F46^2)</f>
        <v>1.9450555776121154</v>
      </c>
      <c r="E49" t="s">
        <v>5</v>
      </c>
    </row>
    <row r="50" spans="2:6" x14ac:dyDescent="0.15">
      <c r="C50">
        <f>2*C49</f>
        <v>4.4472467887446943</v>
      </c>
      <c r="D50">
        <f>2*D49</f>
        <v>3.8901111552242309</v>
      </c>
      <c r="E50" t="s">
        <v>6</v>
      </c>
    </row>
    <row r="52" spans="2:6" x14ac:dyDescent="0.15">
      <c r="B52" s="12" t="s">
        <v>21</v>
      </c>
      <c r="F52" s="1"/>
    </row>
    <row r="53" spans="2:6" x14ac:dyDescent="0.15">
      <c r="B53" s="11" t="s">
        <v>9</v>
      </c>
      <c r="C53" s="7" t="s">
        <v>7</v>
      </c>
      <c r="D53" s="7" t="s">
        <v>8</v>
      </c>
      <c r="E53" s="8"/>
      <c r="F53" s="1"/>
    </row>
    <row r="54" spans="2:6" x14ac:dyDescent="0.15">
      <c r="B54" s="10">
        <v>0.25</v>
      </c>
      <c r="C54" s="5">
        <v>155</v>
      </c>
      <c r="D54" s="5">
        <v>100</v>
      </c>
      <c r="E54" s="9"/>
      <c r="F54" s="6"/>
    </row>
    <row r="55" spans="2:6" x14ac:dyDescent="0.15">
      <c r="B55" s="10">
        <v>0.25</v>
      </c>
      <c r="C55" s="5">
        <v>147</v>
      </c>
      <c r="D55" s="5">
        <v>101</v>
      </c>
      <c r="E55" s="9"/>
      <c r="F55" s="6"/>
    </row>
    <row r="56" spans="2:6" x14ac:dyDescent="0.15">
      <c r="B56" s="10">
        <v>0.25</v>
      </c>
      <c r="C56" s="5">
        <v>151</v>
      </c>
      <c r="D56" s="5">
        <v>98</v>
      </c>
      <c r="E56" s="9"/>
      <c r="F56" s="6"/>
    </row>
    <row r="57" spans="2:6" x14ac:dyDescent="0.15">
      <c r="B57" s="10">
        <v>0.25</v>
      </c>
      <c r="C57" s="5">
        <v>158</v>
      </c>
      <c r="D57" s="5">
        <v>98</v>
      </c>
      <c r="E57" s="9"/>
      <c r="F57" s="6"/>
    </row>
    <row r="58" spans="2:6" ht="14.25" thickBot="1" x14ac:dyDescent="0.2">
      <c r="B58" s="13">
        <v>0.25</v>
      </c>
      <c r="C58" s="14">
        <v>150</v>
      </c>
      <c r="D58" s="14">
        <v>97</v>
      </c>
      <c r="E58" s="9"/>
      <c r="F58" s="6"/>
    </row>
    <row r="59" spans="2:6" ht="14.25" thickTop="1" x14ac:dyDescent="0.15">
      <c r="B59" s="17" t="s">
        <v>11</v>
      </c>
      <c r="C59" s="18">
        <f>MAX(C54:C58)-MIN(C54:C58)</f>
        <v>11</v>
      </c>
      <c r="D59" s="18">
        <f>MAX(D54:D58)-MIN(D54:D58)</f>
        <v>4</v>
      </c>
      <c r="E59" s="9"/>
      <c r="F59" s="6"/>
    </row>
    <row r="60" spans="2:6" x14ac:dyDescent="0.15">
      <c r="B60" s="15" t="s">
        <v>0</v>
      </c>
      <c r="C60" s="16">
        <f>ROUND(AVERAGE(C54:C58),1)</f>
        <v>152.19999999999999</v>
      </c>
      <c r="D60" s="16">
        <f>ROUND(AVERAGE(D54:D58),1)</f>
        <v>98.8</v>
      </c>
      <c r="E60" s="9"/>
      <c r="F60" s="6"/>
    </row>
    <row r="61" spans="2:6" x14ac:dyDescent="0.15">
      <c r="B61" s="3" t="s">
        <v>2</v>
      </c>
      <c r="C61" s="4">
        <f>ROUND(STDEV(C54:C58),3)</f>
        <v>4.3239999999999998</v>
      </c>
      <c r="D61" s="4">
        <f>ROUND(STDEV(D54:D58),3)</f>
        <v>1.643</v>
      </c>
      <c r="E61" s="8"/>
      <c r="F61" s="1"/>
    </row>
    <row r="62" spans="2:6" x14ac:dyDescent="0.15">
      <c r="B62" s="3" t="s">
        <v>1</v>
      </c>
      <c r="C62" s="4">
        <f>ROUND(2*SQRT((C61/SQRT(COUNT(C54:C58)))^2+F62^2),2)</f>
        <v>3.91</v>
      </c>
      <c r="D62" s="4">
        <f>ROUND(2*SQRT((D61/SQRT(COUNT(D54:D58)))^2+F62^2),2)</f>
        <v>1.58</v>
      </c>
      <c r="E62" s="3" t="s">
        <v>3</v>
      </c>
      <c r="F62" s="2">
        <f>ROUND((1*0.5)/SQRT(3),3)</f>
        <v>0.28899999999999998</v>
      </c>
    </row>
    <row r="63" spans="2:6" x14ac:dyDescent="0.15">
      <c r="D63" s="6"/>
    </row>
    <row r="64" spans="2:6" x14ac:dyDescent="0.15">
      <c r="C64">
        <f>C61/SQRT(COUNT(C54:C58))</f>
        <v>1.933751586941818</v>
      </c>
      <c r="D64">
        <f>D61/SQRT(COUNT(D54:D58))</f>
        <v>0.73477193740643088</v>
      </c>
      <c r="E64" t="s">
        <v>4</v>
      </c>
    </row>
    <row r="65" spans="2:6" x14ac:dyDescent="0.15">
      <c r="C65">
        <f>SQRT(C64^2+F62^2)</f>
        <v>1.9552279151035052</v>
      </c>
      <c r="D65">
        <f>SQRT(D64^2+F62^2)</f>
        <v>0.78956367697608776</v>
      </c>
      <c r="E65" t="s">
        <v>5</v>
      </c>
    </row>
    <row r="66" spans="2:6" x14ac:dyDescent="0.15">
      <c r="C66">
        <f>2*C65</f>
        <v>3.9104558302070105</v>
      </c>
      <c r="D66">
        <f>2*D65</f>
        <v>1.5791273539521755</v>
      </c>
      <c r="E66" t="s">
        <v>6</v>
      </c>
    </row>
    <row r="68" spans="2:6" x14ac:dyDescent="0.15">
      <c r="B68" s="12" t="s">
        <v>22</v>
      </c>
      <c r="F68" s="1"/>
    </row>
    <row r="69" spans="2:6" x14ac:dyDescent="0.15">
      <c r="B69" s="11" t="s">
        <v>9</v>
      </c>
      <c r="C69" s="7" t="s">
        <v>7</v>
      </c>
      <c r="D69" s="7" t="s">
        <v>8</v>
      </c>
      <c r="E69" s="8"/>
      <c r="F69" s="1"/>
    </row>
    <row r="70" spans="2:6" x14ac:dyDescent="0.15">
      <c r="B70" s="10">
        <v>0.25</v>
      </c>
      <c r="C70" s="5">
        <v>147</v>
      </c>
      <c r="D70" s="5">
        <v>103</v>
      </c>
      <c r="E70" s="9"/>
      <c r="F70" s="6"/>
    </row>
    <row r="71" spans="2:6" x14ac:dyDescent="0.15">
      <c r="B71" s="10">
        <v>0.25</v>
      </c>
      <c r="C71" s="5">
        <v>142</v>
      </c>
      <c r="D71" s="5">
        <v>99</v>
      </c>
      <c r="E71" s="9"/>
      <c r="F71" s="6"/>
    </row>
    <row r="72" spans="2:6" x14ac:dyDescent="0.15">
      <c r="B72" s="10">
        <v>0.25</v>
      </c>
      <c r="C72" s="5">
        <v>138</v>
      </c>
      <c r="D72" s="5">
        <v>94</v>
      </c>
      <c r="E72" s="9"/>
      <c r="F72" s="6"/>
    </row>
    <row r="73" spans="2:6" x14ac:dyDescent="0.15">
      <c r="B73" s="10">
        <v>0.25</v>
      </c>
      <c r="C73" s="5">
        <v>139</v>
      </c>
      <c r="D73" s="5">
        <v>95</v>
      </c>
      <c r="E73" s="9"/>
      <c r="F73" s="6"/>
    </row>
    <row r="74" spans="2:6" ht="14.25" thickBot="1" x14ac:dyDescent="0.2">
      <c r="B74" s="13">
        <v>0.25</v>
      </c>
      <c r="C74" s="14">
        <v>142</v>
      </c>
      <c r="D74" s="14">
        <v>97</v>
      </c>
      <c r="E74" s="9"/>
      <c r="F74" s="6"/>
    </row>
    <row r="75" spans="2:6" ht="14.25" thickTop="1" x14ac:dyDescent="0.15">
      <c r="B75" s="17" t="s">
        <v>11</v>
      </c>
      <c r="C75" s="18">
        <f>MAX(C70:C74)-MIN(C70:C74)</f>
        <v>9</v>
      </c>
      <c r="D75" s="18">
        <f>MAX(D70:D74)-MIN(D70:D74)</f>
        <v>9</v>
      </c>
      <c r="E75" s="9"/>
      <c r="F75" s="6"/>
    </row>
    <row r="76" spans="2:6" x14ac:dyDescent="0.15">
      <c r="B76" s="15" t="s">
        <v>0</v>
      </c>
      <c r="C76" s="16">
        <f>ROUND(AVERAGE(C70:C74),1)</f>
        <v>141.6</v>
      </c>
      <c r="D76" s="16">
        <f>ROUND(AVERAGE(D70:D74),1)</f>
        <v>97.6</v>
      </c>
      <c r="E76" s="9"/>
      <c r="F76" s="6"/>
    </row>
    <row r="77" spans="2:6" x14ac:dyDescent="0.15">
      <c r="B77" s="3" t="s">
        <v>2</v>
      </c>
      <c r="C77" s="4">
        <f>ROUND(STDEV(C70:C74),3)</f>
        <v>3.5070000000000001</v>
      </c>
      <c r="D77" s="4">
        <f>ROUND(STDEV(D70:D74),3)</f>
        <v>3.5779999999999998</v>
      </c>
      <c r="E77" s="8"/>
      <c r="F77" s="1"/>
    </row>
    <row r="78" spans="2:6" x14ac:dyDescent="0.15">
      <c r="B78" s="3" t="s">
        <v>1</v>
      </c>
      <c r="C78" s="4">
        <f>ROUND(2*SQRT((C77/SQRT(COUNT(C70:C74)))^2+F78^2),2)</f>
        <v>3.19</v>
      </c>
      <c r="D78" s="4">
        <f>ROUND(2*SQRT((D77/SQRT(COUNT(D70:D74)))^2+F78^2),2)</f>
        <v>3.25</v>
      </c>
      <c r="E78" s="3" t="s">
        <v>3</v>
      </c>
      <c r="F78" s="2">
        <f>ROUND((1*0.5)/SQRT(3),3)</f>
        <v>0.28899999999999998</v>
      </c>
    </row>
    <row r="79" spans="2:6" x14ac:dyDescent="0.15">
      <c r="D79" s="6"/>
    </row>
    <row r="80" spans="2:6" x14ac:dyDescent="0.15">
      <c r="C80">
        <f>C77/SQRT(COUNT(C70:C74))</f>
        <v>1.5683780794183524</v>
      </c>
      <c r="D80">
        <f>D77/SQRT(COUNT(D70:D74))</f>
        <v>1.6001302446988495</v>
      </c>
      <c r="E80" t="s">
        <v>4</v>
      </c>
    </row>
    <row r="81" spans="2:6" x14ac:dyDescent="0.15">
      <c r="C81">
        <f>SQRT(C80^2+F78^2)</f>
        <v>1.5947823675975352</v>
      </c>
      <c r="D81">
        <f>SQRT(D80^2+F78^2)</f>
        <v>1.6260190035789865</v>
      </c>
      <c r="E81" t="s">
        <v>5</v>
      </c>
    </row>
    <row r="82" spans="2:6" x14ac:dyDescent="0.15">
      <c r="C82">
        <f>2*C81</f>
        <v>3.1895647351950704</v>
      </c>
      <c r="D82">
        <f>2*D81</f>
        <v>3.2520380071579731</v>
      </c>
      <c r="E82" t="s">
        <v>6</v>
      </c>
    </row>
    <row r="84" spans="2:6" x14ac:dyDescent="0.15">
      <c r="B84" s="12" t="s">
        <v>23</v>
      </c>
      <c r="F84" s="1"/>
    </row>
    <row r="85" spans="2:6" x14ac:dyDescent="0.15">
      <c r="B85" s="11" t="s">
        <v>9</v>
      </c>
      <c r="C85" s="7" t="s">
        <v>7</v>
      </c>
      <c r="D85" s="7" t="s">
        <v>8</v>
      </c>
      <c r="E85" s="8"/>
      <c r="F85" s="1"/>
    </row>
    <row r="86" spans="2:6" x14ac:dyDescent="0.15">
      <c r="B86" s="10">
        <v>0.25</v>
      </c>
      <c r="C86" s="5">
        <v>152</v>
      </c>
      <c r="D86" s="5">
        <v>103</v>
      </c>
      <c r="E86" s="9"/>
      <c r="F86" s="6"/>
    </row>
    <row r="87" spans="2:6" x14ac:dyDescent="0.15">
      <c r="B87" s="10">
        <v>0.25</v>
      </c>
      <c r="C87" s="5">
        <v>154</v>
      </c>
      <c r="D87" s="5">
        <v>110</v>
      </c>
      <c r="E87" s="9"/>
      <c r="F87" s="6"/>
    </row>
    <row r="88" spans="2:6" x14ac:dyDescent="0.15">
      <c r="B88" s="10">
        <v>0.25</v>
      </c>
      <c r="C88" s="5">
        <v>152</v>
      </c>
      <c r="D88" s="5">
        <v>105</v>
      </c>
      <c r="E88" s="9"/>
      <c r="F88" s="6"/>
    </row>
    <row r="89" spans="2:6" x14ac:dyDescent="0.15">
      <c r="B89" s="10">
        <v>0.25</v>
      </c>
      <c r="C89" s="5">
        <v>148</v>
      </c>
      <c r="D89" s="5">
        <v>104</v>
      </c>
      <c r="E89" s="9"/>
      <c r="F89" s="6"/>
    </row>
    <row r="90" spans="2:6" ht="14.25" thickBot="1" x14ac:dyDescent="0.2">
      <c r="B90" s="13">
        <v>0.25</v>
      </c>
      <c r="C90" s="14">
        <v>144</v>
      </c>
      <c r="D90" s="14">
        <v>105</v>
      </c>
      <c r="E90" s="9"/>
      <c r="F90" s="6"/>
    </row>
    <row r="91" spans="2:6" ht="14.25" thickTop="1" x14ac:dyDescent="0.15">
      <c r="B91" s="17" t="s">
        <v>11</v>
      </c>
      <c r="C91" s="18">
        <f>MAX(C86:C90)-MIN(C86:C90)</f>
        <v>10</v>
      </c>
      <c r="D91" s="18">
        <f>MAX(D86:D90)-MIN(D86:D90)</f>
        <v>7</v>
      </c>
      <c r="E91" s="9"/>
      <c r="F91" s="6"/>
    </row>
    <row r="92" spans="2:6" x14ac:dyDescent="0.15">
      <c r="B92" s="15" t="s">
        <v>0</v>
      </c>
      <c r="C92" s="16">
        <f>ROUND(AVERAGE(C86:C90),1)</f>
        <v>150</v>
      </c>
      <c r="D92" s="16">
        <f>ROUND(AVERAGE(D86:D90),1)</f>
        <v>105.4</v>
      </c>
      <c r="E92" s="9"/>
      <c r="F92" s="6"/>
    </row>
    <row r="93" spans="2:6" x14ac:dyDescent="0.15">
      <c r="B93" s="3" t="s">
        <v>2</v>
      </c>
      <c r="C93" s="4">
        <f>ROUND(STDEV(C86:C90),3)</f>
        <v>4</v>
      </c>
      <c r="D93" s="4">
        <f>ROUND(STDEV(D86:D90),3)</f>
        <v>2.702</v>
      </c>
      <c r="E93" s="8"/>
      <c r="F93" s="1"/>
    </row>
    <row r="94" spans="2:6" x14ac:dyDescent="0.15">
      <c r="B94" s="3" t="s">
        <v>1</v>
      </c>
      <c r="C94" s="4">
        <f>ROUND(2*SQRT((C93/SQRT(COUNT(C86:C90)))^2+F94^2),2)</f>
        <v>3.62</v>
      </c>
      <c r="D94" s="4">
        <f>ROUND(2*SQRT((D93/SQRT(COUNT(D86:D90)))^2+F94^2),2)</f>
        <v>2.48</v>
      </c>
      <c r="E94" s="3" t="s">
        <v>3</v>
      </c>
      <c r="F94" s="2">
        <f>ROUND((1*0.5)/SQRT(3),3)</f>
        <v>0.28899999999999998</v>
      </c>
    </row>
    <row r="95" spans="2:6" x14ac:dyDescent="0.15">
      <c r="D95" s="6"/>
    </row>
    <row r="96" spans="2:6" x14ac:dyDescent="0.15">
      <c r="C96">
        <f>C93/SQRT(COUNT(C86:C90))</f>
        <v>1.7888543819998317</v>
      </c>
      <c r="D96">
        <f>D93/SQRT(COUNT(D86:D90))</f>
        <v>1.2083711350408863</v>
      </c>
      <c r="E96" t="s">
        <v>4</v>
      </c>
    </row>
    <row r="97" spans="2:6" x14ac:dyDescent="0.15">
      <c r="C97">
        <f>SQRT(C96^2+F94^2)</f>
        <v>1.8120488404013839</v>
      </c>
      <c r="D97">
        <f>SQRT(D96^2+F94^2)</f>
        <v>1.2424499185077844</v>
      </c>
      <c r="E97" t="s">
        <v>5</v>
      </c>
    </row>
    <row r="98" spans="2:6" x14ac:dyDescent="0.15">
      <c r="C98">
        <f>2*C97</f>
        <v>3.6240976808027678</v>
      </c>
      <c r="D98">
        <f>2*D97</f>
        <v>2.4848998370155688</v>
      </c>
      <c r="E98" t="s">
        <v>6</v>
      </c>
    </row>
    <row r="100" spans="2:6" x14ac:dyDescent="0.15">
      <c r="B100" s="12" t="s">
        <v>24</v>
      </c>
      <c r="F100" s="1"/>
    </row>
    <row r="101" spans="2:6" x14ac:dyDescent="0.15">
      <c r="B101" s="11" t="s">
        <v>9</v>
      </c>
      <c r="C101" s="7" t="s">
        <v>7</v>
      </c>
      <c r="D101" s="7" t="s">
        <v>8</v>
      </c>
      <c r="E101" s="8"/>
      <c r="F101" s="1"/>
    </row>
    <row r="102" spans="2:6" x14ac:dyDescent="0.15">
      <c r="B102" s="10">
        <v>0.25</v>
      </c>
      <c r="C102" s="5">
        <v>150</v>
      </c>
      <c r="D102" s="5">
        <v>102</v>
      </c>
      <c r="E102" s="9"/>
      <c r="F102" s="6"/>
    </row>
    <row r="103" spans="2:6" x14ac:dyDescent="0.15">
      <c r="B103" s="10">
        <v>0.25</v>
      </c>
      <c r="C103" s="5">
        <v>150</v>
      </c>
      <c r="D103" s="5">
        <v>110</v>
      </c>
      <c r="E103" s="9"/>
      <c r="F103" s="6"/>
    </row>
    <row r="104" spans="2:6" x14ac:dyDescent="0.15">
      <c r="B104" s="10">
        <v>0.25</v>
      </c>
      <c r="C104" s="5">
        <v>152</v>
      </c>
      <c r="D104" s="5">
        <v>102</v>
      </c>
      <c r="E104" s="9"/>
      <c r="F104" s="6"/>
    </row>
    <row r="105" spans="2:6" x14ac:dyDescent="0.15">
      <c r="B105" s="10">
        <v>0.25</v>
      </c>
      <c r="C105" s="5">
        <v>149</v>
      </c>
      <c r="D105" s="5">
        <v>114</v>
      </c>
      <c r="E105" s="9"/>
      <c r="F105" s="6"/>
    </row>
    <row r="106" spans="2:6" ht="14.25" thickBot="1" x14ac:dyDescent="0.2">
      <c r="B106" s="13">
        <v>0.25</v>
      </c>
      <c r="C106" s="14">
        <v>144</v>
      </c>
      <c r="D106" s="14">
        <v>106</v>
      </c>
      <c r="E106" s="9"/>
      <c r="F106" s="6"/>
    </row>
    <row r="107" spans="2:6" ht="14.25" thickTop="1" x14ac:dyDescent="0.15">
      <c r="B107" s="17" t="s">
        <v>11</v>
      </c>
      <c r="C107" s="18">
        <f>MAX(C102:C106)-MIN(C102:C106)</f>
        <v>8</v>
      </c>
      <c r="D107" s="18">
        <f>MAX(D102:D106)-MIN(D102:D106)</f>
        <v>12</v>
      </c>
      <c r="E107" s="9"/>
      <c r="F107" s="6"/>
    </row>
    <row r="108" spans="2:6" x14ac:dyDescent="0.15">
      <c r="B108" s="15" t="s">
        <v>0</v>
      </c>
      <c r="C108" s="16">
        <f>ROUND(AVERAGE(C102:C106),1)</f>
        <v>149</v>
      </c>
      <c r="D108" s="16">
        <f>ROUND(AVERAGE(D102:D106),1)</f>
        <v>106.8</v>
      </c>
      <c r="E108" s="9"/>
      <c r="F108" s="6"/>
    </row>
    <row r="109" spans="2:6" x14ac:dyDescent="0.15">
      <c r="B109" s="3" t="s">
        <v>2</v>
      </c>
      <c r="C109" s="4">
        <f>ROUND(STDEV(C102:C106),3)</f>
        <v>3</v>
      </c>
      <c r="D109" s="4">
        <f>ROUND(STDEV(D102:D106),3)</f>
        <v>5.2149999999999999</v>
      </c>
      <c r="E109" s="8"/>
      <c r="F109" s="1"/>
    </row>
    <row r="110" spans="2:6" x14ac:dyDescent="0.15">
      <c r="B110" s="3" t="s">
        <v>1</v>
      </c>
      <c r="C110" s="4">
        <f>ROUND(2*SQRT((C109/SQRT(COUNT(C102:C106)))^2+F110^2),2)</f>
        <v>2.74</v>
      </c>
      <c r="D110" s="4">
        <f>ROUND(2*SQRT((D109/SQRT(COUNT(D102:D106)))^2+F110^2),2)</f>
        <v>4.7</v>
      </c>
      <c r="E110" s="3" t="s">
        <v>3</v>
      </c>
      <c r="F110" s="2">
        <f>ROUND((1*0.5)/SQRT(3),3)</f>
        <v>0.28899999999999998</v>
      </c>
    </row>
    <row r="111" spans="2:6" x14ac:dyDescent="0.15">
      <c r="D111" s="6"/>
    </row>
    <row r="112" spans="2:6" x14ac:dyDescent="0.15">
      <c r="C112">
        <f>C109/SQRT(COUNT(C102:C106))</f>
        <v>1.3416407864998738</v>
      </c>
      <c r="D112">
        <f>D109/SQRT(COUNT(D102:D106))</f>
        <v>2.3322189005322804</v>
      </c>
      <c r="E112" t="s">
        <v>4</v>
      </c>
    </row>
    <row r="113" spans="3:14" x14ac:dyDescent="0.15">
      <c r="C113">
        <f>SQRT(C112^2+F110^2)</f>
        <v>1.3724142960491195</v>
      </c>
      <c r="D113">
        <f>SQRT(D112^2+F110^2)</f>
        <v>2.3500565950631911</v>
      </c>
      <c r="E113" t="s">
        <v>5</v>
      </c>
    </row>
    <row r="114" spans="3:14" x14ac:dyDescent="0.15">
      <c r="C114">
        <f>2*C113</f>
        <v>2.7448285920982389</v>
      </c>
      <c r="D114">
        <f>2*D113</f>
        <v>4.7001131901263822</v>
      </c>
      <c r="E114" t="s">
        <v>6</v>
      </c>
    </row>
    <row r="115" spans="3:14" x14ac:dyDescent="0.15">
      <c r="H115" t="s">
        <v>16</v>
      </c>
      <c r="L115" t="s">
        <v>15</v>
      </c>
    </row>
    <row r="116" spans="3:14" x14ac:dyDescent="0.15">
      <c r="H116" s="20" t="s">
        <v>12</v>
      </c>
      <c r="I116" s="20" t="s">
        <v>13</v>
      </c>
      <c r="J116" s="20" t="s">
        <v>14</v>
      </c>
      <c r="L116" s="20" t="s">
        <v>12</v>
      </c>
      <c r="M116" s="20" t="s">
        <v>13</v>
      </c>
      <c r="N116" s="20" t="s">
        <v>14</v>
      </c>
    </row>
    <row r="117" spans="3:14" x14ac:dyDescent="0.15">
      <c r="H117" s="19" t="str">
        <f>B4</f>
        <v>2025/08/31</v>
      </c>
      <c r="I117" s="21">
        <f>C12</f>
        <v>149.80000000000001</v>
      </c>
      <c r="J117" s="22">
        <f>C13</f>
        <v>2.8639999999999999</v>
      </c>
      <c r="L117" s="19" t="str">
        <f>H117</f>
        <v>2025/08/31</v>
      </c>
      <c r="M117" s="21">
        <f>D12</f>
        <v>105.8</v>
      </c>
      <c r="N117" s="22">
        <f>D13</f>
        <v>2.4900000000000002</v>
      </c>
    </row>
    <row r="118" spans="3:14" x14ac:dyDescent="0.15">
      <c r="H118" s="19" t="str">
        <f>B20</f>
        <v>2025/09/01</v>
      </c>
      <c r="I118" s="21">
        <f>C28</f>
        <v>149.6</v>
      </c>
      <c r="J118" s="22">
        <f>C29</f>
        <v>3.286</v>
      </c>
      <c r="L118" s="19" t="str">
        <f>H118</f>
        <v>2025/09/01</v>
      </c>
      <c r="M118" s="21">
        <f>D28</f>
        <v>105</v>
      </c>
      <c r="N118" s="22">
        <f>D29</f>
        <v>3.391</v>
      </c>
    </row>
    <row r="119" spans="3:14" x14ac:dyDescent="0.15">
      <c r="H119" s="19" t="str">
        <f>B36</f>
        <v>2025/09/02</v>
      </c>
      <c r="I119" s="21">
        <f>C44</f>
        <v>156.4</v>
      </c>
      <c r="J119" s="22">
        <f>C45</f>
        <v>4.93</v>
      </c>
      <c r="L119" s="19" t="str">
        <f>H119</f>
        <v>2025/09/02</v>
      </c>
      <c r="M119" s="21">
        <f>D44</f>
        <v>108</v>
      </c>
      <c r="N119" s="22">
        <f>D45</f>
        <v>4.3010000000000002</v>
      </c>
    </row>
    <row r="120" spans="3:14" x14ac:dyDescent="0.15">
      <c r="H120" s="19" t="str">
        <f>B52</f>
        <v>2025/09/03</v>
      </c>
      <c r="I120" s="21">
        <f>C60</f>
        <v>152.19999999999999</v>
      </c>
      <c r="J120" s="22">
        <f>C61</f>
        <v>4.3239999999999998</v>
      </c>
      <c r="L120" s="19" t="str">
        <f t="shared" ref="L120:L123" si="0">H120</f>
        <v>2025/09/03</v>
      </c>
      <c r="M120" s="21">
        <f>D60</f>
        <v>98.8</v>
      </c>
      <c r="N120" s="22">
        <f>D61</f>
        <v>1.643</v>
      </c>
    </row>
    <row r="121" spans="3:14" x14ac:dyDescent="0.15">
      <c r="H121" s="19" t="str">
        <f>B68</f>
        <v>2025/09/04</v>
      </c>
      <c r="I121" s="21">
        <f>C76</f>
        <v>141.6</v>
      </c>
      <c r="J121" s="22">
        <f>C77</f>
        <v>3.5070000000000001</v>
      </c>
      <c r="L121" s="19" t="str">
        <f t="shared" si="0"/>
        <v>2025/09/04</v>
      </c>
      <c r="M121" s="21">
        <f>D76</f>
        <v>97.6</v>
      </c>
      <c r="N121" s="22">
        <f>D77</f>
        <v>3.5779999999999998</v>
      </c>
    </row>
    <row r="122" spans="3:14" x14ac:dyDescent="0.15">
      <c r="H122" s="19" t="str">
        <f>B84</f>
        <v>2025/09/05</v>
      </c>
      <c r="I122" s="21">
        <f>C92</f>
        <v>150</v>
      </c>
      <c r="J122" s="22">
        <f>C93</f>
        <v>4</v>
      </c>
      <c r="L122" s="19" t="str">
        <f t="shared" si="0"/>
        <v>2025/09/05</v>
      </c>
      <c r="M122" s="21">
        <f>D92</f>
        <v>105.4</v>
      </c>
      <c r="N122" s="22">
        <f>D93</f>
        <v>2.702</v>
      </c>
    </row>
    <row r="123" spans="3:14" x14ac:dyDescent="0.15">
      <c r="H123" s="19" t="str">
        <f>B100</f>
        <v>2025/09/06</v>
      </c>
      <c r="I123" s="21">
        <f>C108</f>
        <v>149</v>
      </c>
      <c r="J123" s="22">
        <f>C109</f>
        <v>3</v>
      </c>
      <c r="L123" s="19" t="str">
        <f t="shared" si="0"/>
        <v>2025/09/06</v>
      </c>
      <c r="M123" s="21">
        <f>D108</f>
        <v>106.8</v>
      </c>
      <c r="N123" s="22">
        <f>D109</f>
        <v>5.2149999999999999</v>
      </c>
    </row>
    <row r="124" spans="3:14" x14ac:dyDescent="0.15">
      <c r="H124" s="1" t="s">
        <v>0</v>
      </c>
      <c r="I124" s="21">
        <f>AVERAGE(I117:I123)</f>
        <v>149.79999999999998</v>
      </c>
      <c r="J124" s="6">
        <f>AVERAGE(J117:J123)</f>
        <v>3.701571428571429</v>
      </c>
      <c r="L124" s="1" t="s">
        <v>0</v>
      </c>
      <c r="M124" s="21">
        <f>AVERAGE(M117:M123)</f>
        <v>103.91428571428571</v>
      </c>
      <c r="N124" s="6">
        <f>AVERAGE(N117:N123)</f>
        <v>3.3314285714285714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34F3-5CC4-4B6F-85BF-49C13E15C115}">
  <dimension ref="B2:N124"/>
  <sheetViews>
    <sheetView topLeftCell="A114" workbookViewId="0">
      <selection activeCell="H117" sqref="H117"/>
    </sheetView>
  </sheetViews>
  <sheetFormatPr defaultRowHeight="13.5" x14ac:dyDescent="0.15"/>
  <cols>
    <col min="1" max="1" width="1.625" customWidth="1"/>
    <col min="2" max="2" width="9.25" customWidth="1"/>
    <col min="3" max="3" width="10.625" customWidth="1"/>
    <col min="4" max="4" width="12.625" customWidth="1"/>
    <col min="5" max="5" width="15.625" customWidth="1"/>
    <col min="6" max="6" width="10.625" customWidth="1"/>
    <col min="7" max="7" width="1.625" customWidth="1"/>
    <col min="8" max="8" width="11.625" bestFit="1" customWidth="1"/>
    <col min="12" max="12" width="11.625" bestFit="1" customWidth="1"/>
  </cols>
  <sheetData>
    <row r="2" spans="2:6" x14ac:dyDescent="0.15">
      <c r="D2" t="s">
        <v>25</v>
      </c>
      <c r="E2" s="1"/>
      <c r="F2" s="1"/>
    </row>
    <row r="3" spans="2:6" x14ac:dyDescent="0.15">
      <c r="F3" s="1" t="s">
        <v>19</v>
      </c>
    </row>
    <row r="4" spans="2:6" x14ac:dyDescent="0.15">
      <c r="B4" s="12" t="s">
        <v>17</v>
      </c>
      <c r="F4" s="1"/>
    </row>
    <row r="5" spans="2:6" x14ac:dyDescent="0.15">
      <c r="B5" s="11" t="s">
        <v>9</v>
      </c>
      <c r="C5" s="7" t="s">
        <v>7</v>
      </c>
      <c r="D5" s="7" t="s">
        <v>8</v>
      </c>
      <c r="E5" s="8"/>
      <c r="F5" s="1"/>
    </row>
    <row r="6" spans="2:6" x14ac:dyDescent="0.15">
      <c r="B6" s="10">
        <v>0.25</v>
      </c>
      <c r="C6" s="5">
        <v>140</v>
      </c>
      <c r="D6" s="5">
        <v>99</v>
      </c>
      <c r="E6" s="9"/>
      <c r="F6" s="6"/>
    </row>
    <row r="7" spans="2:6" x14ac:dyDescent="0.15">
      <c r="B7" s="10">
        <v>0.25</v>
      </c>
      <c r="C7" s="5">
        <v>145</v>
      </c>
      <c r="D7" s="5">
        <v>98</v>
      </c>
      <c r="E7" s="9"/>
      <c r="F7" s="6"/>
    </row>
    <row r="8" spans="2:6" x14ac:dyDescent="0.15">
      <c r="B8" s="10">
        <v>0.25</v>
      </c>
      <c r="C8" s="5">
        <v>144</v>
      </c>
      <c r="D8" s="5">
        <v>99</v>
      </c>
      <c r="E8" s="9"/>
      <c r="F8" s="6"/>
    </row>
    <row r="9" spans="2:6" x14ac:dyDescent="0.15">
      <c r="B9" s="10">
        <v>0.25</v>
      </c>
      <c r="C9" s="5">
        <v>136</v>
      </c>
      <c r="D9" s="5">
        <v>93</v>
      </c>
      <c r="E9" s="9"/>
      <c r="F9" s="6"/>
    </row>
    <row r="10" spans="2:6" ht="14.25" thickBot="1" x14ac:dyDescent="0.2">
      <c r="B10" s="13">
        <v>0.25</v>
      </c>
      <c r="C10" s="14">
        <v>139</v>
      </c>
      <c r="D10" s="14">
        <v>93</v>
      </c>
      <c r="E10" s="9"/>
      <c r="F10" s="6"/>
    </row>
    <row r="11" spans="2:6" ht="14.25" thickTop="1" x14ac:dyDescent="0.15">
      <c r="B11" s="17" t="s">
        <v>11</v>
      </c>
      <c r="C11" s="18">
        <f>MAX(C6:C10)-MIN(C6:C10)</f>
        <v>9</v>
      </c>
      <c r="D11" s="18">
        <f>MAX(D6:D10)-MIN(D6:D10)</f>
        <v>6</v>
      </c>
      <c r="E11" s="9"/>
      <c r="F11" s="6"/>
    </row>
    <row r="12" spans="2:6" x14ac:dyDescent="0.15">
      <c r="B12" s="15" t="s">
        <v>0</v>
      </c>
      <c r="C12" s="16">
        <f>ROUND(AVERAGE(C6:C10),1)</f>
        <v>140.80000000000001</v>
      </c>
      <c r="D12" s="16">
        <f>ROUND(AVERAGE(D6:D10),1)</f>
        <v>96.4</v>
      </c>
      <c r="E12" s="9"/>
      <c r="F12" s="6"/>
    </row>
    <row r="13" spans="2:6" x14ac:dyDescent="0.15">
      <c r="B13" s="3" t="s">
        <v>2</v>
      </c>
      <c r="C13" s="4">
        <f>ROUND(STDEV(C6:C10),3)</f>
        <v>3.7010000000000001</v>
      </c>
      <c r="D13" s="4">
        <f>ROUND(STDEV(D6:D10),3)</f>
        <v>3.13</v>
      </c>
      <c r="E13" s="8"/>
      <c r="F13" s="1"/>
    </row>
    <row r="14" spans="2:6" x14ac:dyDescent="0.15">
      <c r="B14" s="3" t="s">
        <v>1</v>
      </c>
      <c r="C14" s="4">
        <f>ROUND(2*SQRT((C13/SQRT(COUNT(C6:C10)))^2+F14^2),2)</f>
        <v>3.36</v>
      </c>
      <c r="D14" s="4">
        <f>ROUND(2*SQRT((D13/SQRT(COUNT(D6:D10)))^2+F14^2),2)</f>
        <v>2.86</v>
      </c>
      <c r="E14" s="3" t="s">
        <v>3</v>
      </c>
      <c r="F14" s="2">
        <f>ROUND((1*0.5)/SQRT(3),3)</f>
        <v>0.28899999999999998</v>
      </c>
    </row>
    <row r="15" spans="2:6" x14ac:dyDescent="0.15">
      <c r="D15" s="6"/>
    </row>
    <row r="16" spans="2:6" x14ac:dyDescent="0.15">
      <c r="C16">
        <f>C13/SQRT(COUNT(C6:C10))</f>
        <v>1.6551375169453444</v>
      </c>
      <c r="D16">
        <f>D13/SQRT(COUNT(D6:D10))</f>
        <v>1.3997785539148682</v>
      </c>
      <c r="E16" t="s">
        <v>4</v>
      </c>
    </row>
    <row r="17" spans="2:6" x14ac:dyDescent="0.15">
      <c r="C17">
        <f>SQRT(C16^2+F14^2)</f>
        <v>1.6801789190440404</v>
      </c>
      <c r="D17">
        <f>SQRT(D16^2+F14^2)</f>
        <v>1.4293008780519236</v>
      </c>
      <c r="E17" t="s">
        <v>5</v>
      </c>
    </row>
    <row r="18" spans="2:6" x14ac:dyDescent="0.15">
      <c r="C18">
        <f>2*C17</f>
        <v>3.3603578380880808</v>
      </c>
      <c r="D18">
        <f>2*D17</f>
        <v>2.8586017561038473</v>
      </c>
      <c r="E18" t="s">
        <v>6</v>
      </c>
    </row>
    <row r="20" spans="2:6" x14ac:dyDescent="0.15">
      <c r="B20" s="12" t="s">
        <v>18</v>
      </c>
      <c r="F20" s="1"/>
    </row>
    <row r="21" spans="2:6" x14ac:dyDescent="0.15">
      <c r="B21" s="11" t="s">
        <v>9</v>
      </c>
      <c r="C21" s="7" t="s">
        <v>7</v>
      </c>
      <c r="D21" s="7" t="s">
        <v>8</v>
      </c>
      <c r="E21" s="8"/>
      <c r="F21" s="1"/>
    </row>
    <row r="22" spans="2:6" x14ac:dyDescent="0.15">
      <c r="B22" s="10">
        <v>0.25</v>
      </c>
      <c r="C22" s="5">
        <v>135</v>
      </c>
      <c r="D22" s="5">
        <v>98</v>
      </c>
      <c r="E22" s="9"/>
      <c r="F22" s="6"/>
    </row>
    <row r="23" spans="2:6" x14ac:dyDescent="0.15">
      <c r="B23" s="10">
        <v>0.25</v>
      </c>
      <c r="C23" s="5">
        <v>136</v>
      </c>
      <c r="D23" s="5">
        <v>100</v>
      </c>
      <c r="E23" s="9"/>
      <c r="F23" s="6"/>
    </row>
    <row r="24" spans="2:6" x14ac:dyDescent="0.15">
      <c r="B24" s="10">
        <v>0.25</v>
      </c>
      <c r="C24" s="5">
        <v>136</v>
      </c>
      <c r="D24" s="5">
        <v>96</v>
      </c>
      <c r="E24" s="9"/>
      <c r="F24" s="6"/>
    </row>
    <row r="25" spans="2:6" x14ac:dyDescent="0.15">
      <c r="B25" s="10">
        <v>0.25</v>
      </c>
      <c r="C25" s="5">
        <v>132</v>
      </c>
      <c r="D25" s="5">
        <v>94</v>
      </c>
      <c r="E25" s="9"/>
      <c r="F25" s="6"/>
    </row>
    <row r="26" spans="2:6" ht="14.25" thickBot="1" x14ac:dyDescent="0.2">
      <c r="B26" s="13">
        <v>0.25</v>
      </c>
      <c r="C26" s="14">
        <v>135</v>
      </c>
      <c r="D26" s="14">
        <v>93</v>
      </c>
      <c r="E26" s="9"/>
      <c r="F26" s="6"/>
    </row>
    <row r="27" spans="2:6" ht="14.25" thickTop="1" x14ac:dyDescent="0.15">
      <c r="B27" s="17" t="s">
        <v>11</v>
      </c>
      <c r="C27" s="18">
        <f>MAX(C22:C26)-MIN(C22:C26)</f>
        <v>4</v>
      </c>
      <c r="D27" s="18">
        <f>MAX(D22:D26)-MIN(D22:D26)</f>
        <v>7</v>
      </c>
      <c r="E27" s="9"/>
      <c r="F27" s="6"/>
    </row>
    <row r="28" spans="2:6" x14ac:dyDescent="0.15">
      <c r="B28" s="15" t="s">
        <v>0</v>
      </c>
      <c r="C28" s="16">
        <f>ROUND(AVERAGE(C22:C26),1)</f>
        <v>134.80000000000001</v>
      </c>
      <c r="D28" s="16">
        <f>ROUND(AVERAGE(D22:D26),1)</f>
        <v>96.2</v>
      </c>
      <c r="E28" s="9"/>
      <c r="F28" s="6"/>
    </row>
    <row r="29" spans="2:6" x14ac:dyDescent="0.15">
      <c r="B29" s="3" t="s">
        <v>2</v>
      </c>
      <c r="C29" s="4">
        <f>ROUND(STDEV(C22:C26),3)</f>
        <v>1.643</v>
      </c>
      <c r="D29" s="4">
        <f>ROUND(STDEV(D22:D26),3)</f>
        <v>2.8639999999999999</v>
      </c>
      <c r="E29" s="8"/>
      <c r="F29" s="1"/>
    </row>
    <row r="30" spans="2:6" x14ac:dyDescent="0.15">
      <c r="B30" s="3" t="s">
        <v>1</v>
      </c>
      <c r="C30" s="4">
        <f>ROUND(2*SQRT((C29/SQRT(COUNT(C22:C26)))^2+F30^2),2)</f>
        <v>1.58</v>
      </c>
      <c r="D30" s="4">
        <f>ROUND(2*SQRT((D29/SQRT(COUNT(D22:D26)))^2+F30^2),2)</f>
        <v>2.63</v>
      </c>
      <c r="E30" s="3" t="s">
        <v>3</v>
      </c>
      <c r="F30" s="2">
        <f>ROUND((1*0.5)/SQRT(3),3)</f>
        <v>0.28899999999999998</v>
      </c>
    </row>
    <row r="31" spans="2:6" x14ac:dyDescent="0.15">
      <c r="D31" s="6"/>
    </row>
    <row r="32" spans="2:6" x14ac:dyDescent="0.15">
      <c r="C32">
        <f>C29/SQRT(COUNT(C22:C26))</f>
        <v>0.73477193740643088</v>
      </c>
      <c r="D32">
        <f>D29/SQRT(COUNT(D22:D26))</f>
        <v>1.2808197375118795</v>
      </c>
      <c r="E32" t="s">
        <v>4</v>
      </c>
    </row>
    <row r="33" spans="2:6" x14ac:dyDescent="0.15">
      <c r="C33">
        <f>SQRT(C32^2+F30^2)</f>
        <v>0.78956367697608776</v>
      </c>
      <c r="D33">
        <f>SQRT(D32^2+F30^2)</f>
        <v>1.3130194971895885</v>
      </c>
      <c r="E33" t="s">
        <v>5</v>
      </c>
    </row>
    <row r="34" spans="2:6" x14ac:dyDescent="0.15">
      <c r="C34">
        <f>2*C33</f>
        <v>1.5791273539521755</v>
      </c>
      <c r="D34">
        <f>2*D33</f>
        <v>2.6260389943791771</v>
      </c>
      <c r="E34" t="s">
        <v>6</v>
      </c>
    </row>
    <row r="36" spans="2:6" x14ac:dyDescent="0.15">
      <c r="B36" s="12" t="s">
        <v>20</v>
      </c>
      <c r="F36" s="1"/>
    </row>
    <row r="37" spans="2:6" x14ac:dyDescent="0.15">
      <c r="B37" s="11" t="s">
        <v>9</v>
      </c>
      <c r="C37" s="7" t="s">
        <v>7</v>
      </c>
      <c r="D37" s="7" t="s">
        <v>8</v>
      </c>
      <c r="E37" s="8"/>
      <c r="F37" s="1"/>
    </row>
    <row r="38" spans="2:6" x14ac:dyDescent="0.15">
      <c r="B38" s="10">
        <v>0.25</v>
      </c>
      <c r="C38" s="5">
        <v>151</v>
      </c>
      <c r="D38" s="5">
        <v>102</v>
      </c>
      <c r="E38" s="9"/>
      <c r="F38" s="6"/>
    </row>
    <row r="39" spans="2:6" x14ac:dyDescent="0.15">
      <c r="B39" s="10">
        <v>0.25</v>
      </c>
      <c r="C39" s="5">
        <v>150</v>
      </c>
      <c r="D39" s="5">
        <v>102</v>
      </c>
      <c r="E39" s="9"/>
      <c r="F39" s="6"/>
    </row>
    <row r="40" spans="2:6" x14ac:dyDescent="0.15">
      <c r="B40" s="10">
        <v>0.25</v>
      </c>
      <c r="C40" s="5">
        <v>150</v>
      </c>
      <c r="D40" s="5">
        <v>101</v>
      </c>
      <c r="E40" s="9"/>
      <c r="F40" s="6"/>
    </row>
    <row r="41" spans="2:6" x14ac:dyDescent="0.15">
      <c r="B41" s="10">
        <v>0.25</v>
      </c>
      <c r="C41" s="5">
        <v>153</v>
      </c>
      <c r="D41" s="5">
        <v>101</v>
      </c>
      <c r="E41" s="9"/>
      <c r="F41" s="6"/>
    </row>
    <row r="42" spans="2:6" ht="14.25" thickBot="1" x14ac:dyDescent="0.2">
      <c r="B42" s="13">
        <v>0.25</v>
      </c>
      <c r="C42" s="14">
        <v>152</v>
      </c>
      <c r="D42" s="14">
        <v>100</v>
      </c>
      <c r="E42" s="9"/>
      <c r="F42" s="6"/>
    </row>
    <row r="43" spans="2:6" ht="14.25" thickTop="1" x14ac:dyDescent="0.15">
      <c r="B43" s="17" t="s">
        <v>11</v>
      </c>
      <c r="C43" s="18">
        <f>MAX(C38:C42)-MIN(C38:C42)</f>
        <v>3</v>
      </c>
      <c r="D43" s="18">
        <f>MAX(D38:D42)-MIN(D38:D42)</f>
        <v>2</v>
      </c>
      <c r="E43" s="9"/>
      <c r="F43" s="6"/>
    </row>
    <row r="44" spans="2:6" x14ac:dyDescent="0.15">
      <c r="B44" s="15" t="s">
        <v>0</v>
      </c>
      <c r="C44" s="16">
        <f>ROUND(AVERAGE(C38:C42),1)</f>
        <v>151.19999999999999</v>
      </c>
      <c r="D44" s="16">
        <f>ROUND(AVERAGE(D38:D42),1)</f>
        <v>101.2</v>
      </c>
      <c r="E44" s="9"/>
      <c r="F44" s="6"/>
    </row>
    <row r="45" spans="2:6" x14ac:dyDescent="0.15">
      <c r="B45" s="3" t="s">
        <v>2</v>
      </c>
      <c r="C45" s="4">
        <f>ROUND(STDEV(C38:C42),3)</f>
        <v>1.304</v>
      </c>
      <c r="D45" s="4">
        <f>ROUND(STDEV(D38:D42),3)</f>
        <v>0.83699999999999997</v>
      </c>
      <c r="E45" s="8"/>
      <c r="F45" s="1"/>
    </row>
    <row r="46" spans="2:6" x14ac:dyDescent="0.15">
      <c r="B46" s="3" t="s">
        <v>1</v>
      </c>
      <c r="C46" s="4">
        <f>ROUND(2*SQRT((C45/SQRT(COUNT(C38:C42)))^2+F46^2),2)</f>
        <v>1.3</v>
      </c>
      <c r="D46" s="4">
        <f>ROUND(2*SQRT((D45/SQRT(COUNT(D38:D42)))^2+F46^2),2)</f>
        <v>0.95</v>
      </c>
      <c r="E46" s="3" t="s">
        <v>3</v>
      </c>
      <c r="F46" s="2">
        <f>ROUND((1*0.5)/SQRT(3),3)</f>
        <v>0.28899999999999998</v>
      </c>
    </row>
    <row r="47" spans="2:6" x14ac:dyDescent="0.15">
      <c r="D47" s="6"/>
    </row>
    <row r="48" spans="2:6" x14ac:dyDescent="0.15">
      <c r="C48">
        <f>C45/SQRT(COUNT(C38:C42))</f>
        <v>0.58316652853194517</v>
      </c>
      <c r="D48">
        <f>D45/SQRT(COUNT(D38:D42))</f>
        <v>0.37431777943346478</v>
      </c>
      <c r="E48" t="s">
        <v>4</v>
      </c>
    </row>
    <row r="49" spans="2:6" x14ac:dyDescent="0.15">
      <c r="C49">
        <f>SQRT(C48^2+F46^2)</f>
        <v>0.65084883037461161</v>
      </c>
      <c r="D49">
        <f>SQRT(D48^2+F46^2)</f>
        <v>0.47290041234915409</v>
      </c>
      <c r="E49" t="s">
        <v>5</v>
      </c>
    </row>
    <row r="50" spans="2:6" x14ac:dyDescent="0.15">
      <c r="C50">
        <f>2*C49</f>
        <v>1.3016976607492232</v>
      </c>
      <c r="D50">
        <f>2*D49</f>
        <v>0.94580082469830817</v>
      </c>
      <c r="E50" t="s">
        <v>6</v>
      </c>
    </row>
    <row r="52" spans="2:6" x14ac:dyDescent="0.15">
      <c r="B52" s="12" t="s">
        <v>21</v>
      </c>
      <c r="F52" s="1"/>
    </row>
    <row r="53" spans="2:6" x14ac:dyDescent="0.15">
      <c r="B53" s="11" t="s">
        <v>9</v>
      </c>
      <c r="C53" s="7" t="s">
        <v>7</v>
      </c>
      <c r="D53" s="7" t="s">
        <v>8</v>
      </c>
      <c r="E53" s="8"/>
      <c r="F53" s="1"/>
    </row>
    <row r="54" spans="2:6" x14ac:dyDescent="0.15">
      <c r="B54" s="10">
        <v>0.25</v>
      </c>
      <c r="C54" s="5">
        <v>151</v>
      </c>
      <c r="D54" s="5">
        <v>93</v>
      </c>
      <c r="E54" s="9"/>
      <c r="F54" s="6"/>
    </row>
    <row r="55" spans="2:6" x14ac:dyDescent="0.15">
      <c r="B55" s="10">
        <v>0.25</v>
      </c>
      <c r="C55" s="5">
        <v>149</v>
      </c>
      <c r="D55" s="5">
        <v>93</v>
      </c>
      <c r="E55" s="9"/>
      <c r="F55" s="6"/>
    </row>
    <row r="56" spans="2:6" x14ac:dyDescent="0.15">
      <c r="B56" s="10">
        <v>0.25</v>
      </c>
      <c r="C56" s="5">
        <v>148</v>
      </c>
      <c r="D56" s="5">
        <v>95</v>
      </c>
      <c r="E56" s="9"/>
      <c r="F56" s="6"/>
    </row>
    <row r="57" spans="2:6" x14ac:dyDescent="0.15">
      <c r="B57" s="10">
        <v>0.25</v>
      </c>
      <c r="C57" s="5">
        <v>143</v>
      </c>
      <c r="D57" s="5">
        <v>92</v>
      </c>
      <c r="E57" s="9"/>
      <c r="F57" s="6"/>
    </row>
    <row r="58" spans="2:6" ht="14.25" thickBot="1" x14ac:dyDescent="0.2">
      <c r="B58" s="13">
        <v>0.25</v>
      </c>
      <c r="C58" s="14">
        <v>141</v>
      </c>
      <c r="D58" s="14">
        <v>90</v>
      </c>
      <c r="E58" s="9"/>
      <c r="F58" s="6"/>
    </row>
    <row r="59" spans="2:6" ht="14.25" thickTop="1" x14ac:dyDescent="0.15">
      <c r="B59" s="17" t="s">
        <v>11</v>
      </c>
      <c r="C59" s="18">
        <f>MAX(C54:C58)-MIN(C54:C58)</f>
        <v>10</v>
      </c>
      <c r="D59" s="18">
        <f>MAX(D54:D58)-MIN(D54:D58)</f>
        <v>5</v>
      </c>
      <c r="E59" s="9"/>
      <c r="F59" s="6"/>
    </row>
    <row r="60" spans="2:6" x14ac:dyDescent="0.15">
      <c r="B60" s="15" t="s">
        <v>0</v>
      </c>
      <c r="C60" s="16">
        <f>ROUND(AVERAGE(C54:C58),1)</f>
        <v>146.4</v>
      </c>
      <c r="D60" s="16">
        <f>ROUND(AVERAGE(D54:D58),1)</f>
        <v>92.6</v>
      </c>
      <c r="E60" s="9"/>
      <c r="F60" s="6"/>
    </row>
    <row r="61" spans="2:6" x14ac:dyDescent="0.15">
      <c r="B61" s="3" t="s">
        <v>2</v>
      </c>
      <c r="C61" s="4">
        <f>ROUND(STDEV(C54:C58),3)</f>
        <v>4.2190000000000003</v>
      </c>
      <c r="D61" s="4">
        <f>ROUND(STDEV(D54:D58),3)</f>
        <v>1.8169999999999999</v>
      </c>
      <c r="E61" s="8"/>
      <c r="F61" s="1"/>
    </row>
    <row r="62" spans="2:6" x14ac:dyDescent="0.15">
      <c r="B62" s="3" t="s">
        <v>1</v>
      </c>
      <c r="C62" s="4">
        <f>ROUND(2*SQRT((C61/SQRT(COUNT(C54:C58)))^2+F62^2),2)</f>
        <v>3.82</v>
      </c>
      <c r="D62" s="4">
        <f>ROUND(2*SQRT((D61/SQRT(COUNT(D54:D58)))^2+F62^2),2)</f>
        <v>1.72</v>
      </c>
      <c r="E62" s="3" t="s">
        <v>3</v>
      </c>
      <c r="F62" s="2">
        <f>ROUND((1*0.5)/SQRT(3),3)</f>
        <v>0.28899999999999998</v>
      </c>
    </row>
    <row r="63" spans="2:6" x14ac:dyDescent="0.15">
      <c r="D63" s="6"/>
    </row>
    <row r="64" spans="2:6" x14ac:dyDescent="0.15">
      <c r="C64">
        <f>C61/SQRT(COUNT(C54:C58))</f>
        <v>1.8867941594143225</v>
      </c>
      <c r="D64">
        <f>D61/SQRT(COUNT(D54:D58))</f>
        <v>0.81258710302342352</v>
      </c>
      <c r="E64" t="s">
        <v>4</v>
      </c>
    </row>
    <row r="65" spans="2:6" x14ac:dyDescent="0.15">
      <c r="C65">
        <f>SQRT(C64^2+F62^2)</f>
        <v>1.9087988893542451</v>
      </c>
      <c r="D65">
        <f>SQRT(D64^2+F62^2)</f>
        <v>0.86244930285785493</v>
      </c>
      <c r="E65" t="s">
        <v>5</v>
      </c>
    </row>
    <row r="66" spans="2:6" x14ac:dyDescent="0.15">
      <c r="C66">
        <f>2*C65</f>
        <v>3.8175977787084903</v>
      </c>
      <c r="D66">
        <f>2*D65</f>
        <v>1.7248986057157099</v>
      </c>
      <c r="E66" t="s">
        <v>6</v>
      </c>
    </row>
    <row r="68" spans="2:6" x14ac:dyDescent="0.15">
      <c r="B68" s="12" t="s">
        <v>22</v>
      </c>
      <c r="F68" s="1"/>
    </row>
    <row r="69" spans="2:6" x14ac:dyDescent="0.15">
      <c r="B69" s="11" t="s">
        <v>9</v>
      </c>
      <c r="C69" s="7" t="s">
        <v>7</v>
      </c>
      <c r="D69" s="7" t="s">
        <v>8</v>
      </c>
      <c r="E69" s="8"/>
      <c r="F69" s="1"/>
    </row>
    <row r="70" spans="2:6" x14ac:dyDescent="0.15">
      <c r="B70" s="10">
        <v>0.25</v>
      </c>
      <c r="C70" s="5">
        <v>144</v>
      </c>
      <c r="D70" s="5">
        <v>97</v>
      </c>
      <c r="E70" s="9"/>
      <c r="F70" s="6"/>
    </row>
    <row r="71" spans="2:6" x14ac:dyDescent="0.15">
      <c r="B71" s="10">
        <v>0.25</v>
      </c>
      <c r="C71" s="5">
        <v>140</v>
      </c>
      <c r="D71" s="5">
        <v>97</v>
      </c>
      <c r="E71" s="9"/>
      <c r="F71" s="6"/>
    </row>
    <row r="72" spans="2:6" x14ac:dyDescent="0.15">
      <c r="B72" s="10">
        <v>0.25</v>
      </c>
      <c r="C72" s="5">
        <v>139</v>
      </c>
      <c r="D72" s="5">
        <v>96</v>
      </c>
      <c r="E72" s="9"/>
      <c r="F72" s="6"/>
    </row>
    <row r="73" spans="2:6" x14ac:dyDescent="0.15">
      <c r="B73" s="10">
        <v>0.25</v>
      </c>
      <c r="C73" s="5">
        <v>146</v>
      </c>
      <c r="D73" s="5">
        <v>97</v>
      </c>
      <c r="E73" s="9"/>
      <c r="F73" s="6"/>
    </row>
    <row r="74" spans="2:6" ht="14.25" thickBot="1" x14ac:dyDescent="0.2">
      <c r="B74" s="13">
        <v>0.25</v>
      </c>
      <c r="C74" s="14">
        <v>148</v>
      </c>
      <c r="D74" s="14">
        <v>99</v>
      </c>
      <c r="E74" s="9"/>
      <c r="F74" s="6"/>
    </row>
    <row r="75" spans="2:6" ht="14.25" thickTop="1" x14ac:dyDescent="0.15">
      <c r="B75" s="17" t="s">
        <v>11</v>
      </c>
      <c r="C75" s="18">
        <f>MAX(C70:C74)-MIN(C70:C74)</f>
        <v>9</v>
      </c>
      <c r="D75" s="18">
        <f>MAX(D70:D74)-MIN(D70:D74)</f>
        <v>3</v>
      </c>
      <c r="E75" s="9"/>
      <c r="F75" s="6"/>
    </row>
    <row r="76" spans="2:6" x14ac:dyDescent="0.15">
      <c r="B76" s="15" t="s">
        <v>0</v>
      </c>
      <c r="C76" s="16">
        <f>ROUND(AVERAGE(C70:C74),1)</f>
        <v>143.4</v>
      </c>
      <c r="D76" s="16">
        <f>ROUND(AVERAGE(D70:D74),1)</f>
        <v>97.2</v>
      </c>
      <c r="E76" s="9"/>
      <c r="F76" s="6"/>
    </row>
    <row r="77" spans="2:6" x14ac:dyDescent="0.15">
      <c r="B77" s="3" t="s">
        <v>2</v>
      </c>
      <c r="C77" s="4">
        <f>ROUND(STDEV(C70:C74),3)</f>
        <v>3.847</v>
      </c>
      <c r="D77" s="4">
        <f>ROUND(STDEV(D70:D74),3)</f>
        <v>1.095</v>
      </c>
      <c r="E77" s="8"/>
      <c r="F77" s="1"/>
    </row>
    <row r="78" spans="2:6" x14ac:dyDescent="0.15">
      <c r="B78" s="3" t="s">
        <v>1</v>
      </c>
      <c r="C78" s="4">
        <f>ROUND(2*SQRT((C77/SQRT(COUNT(C70:C74)))^2+F78^2),2)</f>
        <v>3.49</v>
      </c>
      <c r="D78" s="4">
        <f>ROUND(2*SQRT((D77/SQRT(COUNT(D70:D74)))^2+F78^2),2)</f>
        <v>1.1399999999999999</v>
      </c>
      <c r="E78" s="3" t="s">
        <v>3</v>
      </c>
      <c r="F78" s="2">
        <f>ROUND((1*0.5)/SQRT(3),3)</f>
        <v>0.28899999999999998</v>
      </c>
    </row>
    <row r="79" spans="2:6" x14ac:dyDescent="0.15">
      <c r="D79" s="6"/>
    </row>
    <row r="80" spans="2:6" x14ac:dyDescent="0.15">
      <c r="C80">
        <f>C77/SQRT(COUNT(C70:C74))</f>
        <v>1.720430701888338</v>
      </c>
      <c r="D80">
        <f>D77/SQRT(COUNT(D70:D74))</f>
        <v>0.4896988870724539</v>
      </c>
      <c r="E80" t="s">
        <v>4</v>
      </c>
    </row>
    <row r="81" spans="2:6" x14ac:dyDescent="0.15">
      <c r="C81">
        <f>SQRT(C80^2+F78^2)</f>
        <v>1.7445351243239557</v>
      </c>
      <c r="D81">
        <f>SQRT(D80^2+F78^2)</f>
        <v>0.5686176219569703</v>
      </c>
      <c r="E81" t="s">
        <v>5</v>
      </c>
    </row>
    <row r="82" spans="2:6" x14ac:dyDescent="0.15">
      <c r="C82">
        <f>2*C81</f>
        <v>3.4890702486479115</v>
      </c>
      <c r="D82">
        <f>2*D81</f>
        <v>1.1372352439139406</v>
      </c>
      <c r="E82" t="s">
        <v>6</v>
      </c>
    </row>
    <row r="84" spans="2:6" x14ac:dyDescent="0.15">
      <c r="B84" s="12" t="s">
        <v>23</v>
      </c>
      <c r="F84" s="1"/>
    </row>
    <row r="85" spans="2:6" x14ac:dyDescent="0.15">
      <c r="B85" s="11" t="s">
        <v>9</v>
      </c>
      <c r="C85" s="7" t="s">
        <v>7</v>
      </c>
      <c r="D85" s="7" t="s">
        <v>8</v>
      </c>
      <c r="E85" s="8"/>
      <c r="F85" s="1"/>
    </row>
    <row r="86" spans="2:6" x14ac:dyDescent="0.15">
      <c r="B86" s="10">
        <v>0.25</v>
      </c>
      <c r="C86" s="5">
        <v>143</v>
      </c>
      <c r="D86" s="5">
        <v>92</v>
      </c>
      <c r="E86" s="9"/>
      <c r="F86" s="6"/>
    </row>
    <row r="87" spans="2:6" x14ac:dyDescent="0.15">
      <c r="B87" s="10">
        <v>0.25</v>
      </c>
      <c r="C87" s="5">
        <v>143</v>
      </c>
      <c r="D87" s="5">
        <v>96</v>
      </c>
      <c r="E87" s="9"/>
      <c r="F87" s="6"/>
    </row>
    <row r="88" spans="2:6" x14ac:dyDescent="0.15">
      <c r="B88" s="10">
        <v>0.25</v>
      </c>
      <c r="C88" s="5">
        <v>146</v>
      </c>
      <c r="D88" s="5">
        <v>94</v>
      </c>
      <c r="E88" s="9"/>
      <c r="F88" s="6"/>
    </row>
    <row r="89" spans="2:6" x14ac:dyDescent="0.15">
      <c r="B89" s="10">
        <v>0.25</v>
      </c>
      <c r="C89" s="5">
        <v>148</v>
      </c>
      <c r="D89" s="5">
        <v>93</v>
      </c>
      <c r="E89" s="9"/>
      <c r="F89" s="6"/>
    </row>
    <row r="90" spans="2:6" ht="14.25" thickBot="1" x14ac:dyDescent="0.2">
      <c r="B90" s="13">
        <v>0.25</v>
      </c>
      <c r="C90" s="14">
        <v>144</v>
      </c>
      <c r="D90" s="14">
        <v>93</v>
      </c>
      <c r="E90" s="9"/>
      <c r="F90" s="6"/>
    </row>
    <row r="91" spans="2:6" ht="14.25" thickTop="1" x14ac:dyDescent="0.15">
      <c r="B91" s="17" t="s">
        <v>11</v>
      </c>
      <c r="C91" s="18">
        <f>MAX(C86:C90)-MIN(C86:C90)</f>
        <v>5</v>
      </c>
      <c r="D91" s="18">
        <f>MAX(D86:D90)-MIN(D86:D90)</f>
        <v>4</v>
      </c>
      <c r="E91" s="9"/>
      <c r="F91" s="6"/>
    </row>
    <row r="92" spans="2:6" x14ac:dyDescent="0.15">
      <c r="B92" s="15" t="s">
        <v>0</v>
      </c>
      <c r="C92" s="16">
        <f>ROUND(AVERAGE(C86:C90),1)</f>
        <v>144.80000000000001</v>
      </c>
      <c r="D92" s="16">
        <f>ROUND(AVERAGE(D86:D90),1)</f>
        <v>93.6</v>
      </c>
      <c r="E92" s="9"/>
      <c r="F92" s="6"/>
    </row>
    <row r="93" spans="2:6" x14ac:dyDescent="0.15">
      <c r="B93" s="3" t="s">
        <v>2</v>
      </c>
      <c r="C93" s="4">
        <f>ROUND(STDEV(C86:C90),3)</f>
        <v>2.1680000000000001</v>
      </c>
      <c r="D93" s="4">
        <f>ROUND(STDEV(D86:D90),3)</f>
        <v>1.5169999999999999</v>
      </c>
      <c r="E93" s="8"/>
      <c r="F93" s="1"/>
    </row>
    <row r="94" spans="2:6" x14ac:dyDescent="0.15">
      <c r="B94" s="3" t="s">
        <v>1</v>
      </c>
      <c r="C94" s="4">
        <f>ROUND(2*SQRT((C93/SQRT(COUNT(C86:C90)))^2+F94^2),2)</f>
        <v>2.02</v>
      </c>
      <c r="D94" s="4">
        <f>ROUND(2*SQRT((D93/SQRT(COUNT(D86:D90)))^2+F94^2),2)</f>
        <v>1.47</v>
      </c>
      <c r="E94" s="3" t="s">
        <v>3</v>
      </c>
      <c r="F94" s="2">
        <f>ROUND((1*0.5)/SQRT(3),3)</f>
        <v>0.28899999999999998</v>
      </c>
    </row>
    <row r="95" spans="2:6" x14ac:dyDescent="0.15">
      <c r="D95" s="6"/>
    </row>
    <row r="96" spans="2:6" x14ac:dyDescent="0.15">
      <c r="C96">
        <f>C93/SQRT(COUNT(C86:C90))</f>
        <v>0.96955907504390881</v>
      </c>
      <c r="D96">
        <f>D93/SQRT(COUNT(D86:D90))</f>
        <v>0.67842302437343616</v>
      </c>
      <c r="E96" t="s">
        <v>4</v>
      </c>
    </row>
    <row r="97" spans="2:6" x14ac:dyDescent="0.15">
      <c r="C97">
        <f>SQRT(C96^2+F94^2)</f>
        <v>1.0117142877314722</v>
      </c>
      <c r="D97">
        <f>SQRT(D96^2+F94^2)</f>
        <v>0.73741358815796165</v>
      </c>
      <c r="E97" t="s">
        <v>5</v>
      </c>
    </row>
    <row r="98" spans="2:6" x14ac:dyDescent="0.15">
      <c r="C98">
        <f>2*C97</f>
        <v>2.0234285754629444</v>
      </c>
      <c r="D98">
        <f>2*D97</f>
        <v>1.4748271763159233</v>
      </c>
      <c r="E98" t="s">
        <v>6</v>
      </c>
    </row>
    <row r="100" spans="2:6" x14ac:dyDescent="0.15">
      <c r="B100" s="12" t="s">
        <v>24</v>
      </c>
      <c r="F100" s="1"/>
    </row>
    <row r="101" spans="2:6" x14ac:dyDescent="0.15">
      <c r="B101" s="11" t="s">
        <v>9</v>
      </c>
      <c r="C101" s="7" t="s">
        <v>7</v>
      </c>
      <c r="D101" s="7" t="s">
        <v>8</v>
      </c>
      <c r="E101" s="8"/>
      <c r="F101" s="1"/>
    </row>
    <row r="102" spans="2:6" x14ac:dyDescent="0.15">
      <c r="B102" s="10">
        <v>0.25</v>
      </c>
      <c r="C102" s="5">
        <v>149</v>
      </c>
      <c r="D102" s="5">
        <v>101</v>
      </c>
      <c r="E102" s="9"/>
      <c r="F102" s="6"/>
    </row>
    <row r="103" spans="2:6" x14ac:dyDescent="0.15">
      <c r="B103" s="10">
        <v>0.25</v>
      </c>
      <c r="C103" s="5">
        <v>158</v>
      </c>
      <c r="D103" s="5">
        <v>99</v>
      </c>
      <c r="E103" s="9"/>
      <c r="F103" s="6"/>
    </row>
    <row r="104" spans="2:6" x14ac:dyDescent="0.15">
      <c r="B104" s="10">
        <v>0.25</v>
      </c>
      <c r="C104" s="5">
        <v>154</v>
      </c>
      <c r="D104" s="5">
        <v>103</v>
      </c>
      <c r="E104" s="9"/>
      <c r="F104" s="6"/>
    </row>
    <row r="105" spans="2:6" x14ac:dyDescent="0.15">
      <c r="B105" s="10">
        <v>0.25</v>
      </c>
      <c r="C105" s="5">
        <v>143</v>
      </c>
      <c r="D105" s="5">
        <v>98</v>
      </c>
      <c r="E105" s="9"/>
      <c r="F105" s="6"/>
    </row>
    <row r="106" spans="2:6" ht="14.25" thickBot="1" x14ac:dyDescent="0.2">
      <c r="B106" s="13">
        <v>0.25</v>
      </c>
      <c r="C106" s="14">
        <v>153</v>
      </c>
      <c r="D106" s="14">
        <v>100</v>
      </c>
      <c r="E106" s="9"/>
      <c r="F106" s="6"/>
    </row>
    <row r="107" spans="2:6" ht="14.25" thickTop="1" x14ac:dyDescent="0.15">
      <c r="B107" s="17" t="s">
        <v>11</v>
      </c>
      <c r="C107" s="18">
        <f>MAX(C102:C106)-MIN(C102:C106)</f>
        <v>15</v>
      </c>
      <c r="D107" s="18">
        <f>MAX(D102:D106)-MIN(D102:D106)</f>
        <v>5</v>
      </c>
      <c r="E107" s="9"/>
      <c r="F107" s="6"/>
    </row>
    <row r="108" spans="2:6" x14ac:dyDescent="0.15">
      <c r="B108" s="15" t="s">
        <v>0</v>
      </c>
      <c r="C108" s="16">
        <f>ROUND(AVERAGE(C102:C106),1)</f>
        <v>151.4</v>
      </c>
      <c r="D108" s="16">
        <f>ROUND(AVERAGE(D102:D106),1)</f>
        <v>100.2</v>
      </c>
      <c r="E108" s="9"/>
      <c r="F108" s="6"/>
    </row>
    <row r="109" spans="2:6" x14ac:dyDescent="0.15">
      <c r="B109" s="3" t="s">
        <v>2</v>
      </c>
      <c r="C109" s="4">
        <f>ROUND(STDEV(C102:C106),3)</f>
        <v>5.6829999999999998</v>
      </c>
      <c r="D109" s="4">
        <f>ROUND(STDEV(D102:D106),3)</f>
        <v>1.9239999999999999</v>
      </c>
      <c r="E109" s="8"/>
      <c r="F109" s="1"/>
    </row>
    <row r="110" spans="2:6" x14ac:dyDescent="0.15">
      <c r="B110" s="3" t="s">
        <v>1</v>
      </c>
      <c r="C110" s="4">
        <f>ROUND(2*SQRT((C109/SQRT(COUNT(C102:C106)))^2+F110^2),2)</f>
        <v>5.12</v>
      </c>
      <c r="D110" s="4">
        <f>ROUND(2*SQRT((D109/SQRT(COUNT(D102:D106)))^2+F110^2),2)</f>
        <v>1.82</v>
      </c>
      <c r="E110" s="3" t="s">
        <v>3</v>
      </c>
      <c r="F110" s="2">
        <f>ROUND((1*0.5)/SQRT(3),3)</f>
        <v>0.28899999999999998</v>
      </c>
    </row>
    <row r="111" spans="2:6" x14ac:dyDescent="0.15">
      <c r="D111" s="6"/>
    </row>
    <row r="112" spans="2:6" x14ac:dyDescent="0.15">
      <c r="C112">
        <f>C109/SQRT(COUNT(C102:C106))</f>
        <v>2.541514863226261</v>
      </c>
      <c r="D112">
        <f>D109/SQRT(COUNT(D102:D106))</f>
        <v>0.86043895774191903</v>
      </c>
      <c r="E112" t="s">
        <v>4</v>
      </c>
    </row>
    <row r="113" spans="3:14" x14ac:dyDescent="0.15">
      <c r="C113">
        <f>SQRT(C112^2+F110^2)</f>
        <v>2.5578934301491141</v>
      </c>
      <c r="D113">
        <f>SQRT(D112^2+F110^2)</f>
        <v>0.90767626387385492</v>
      </c>
      <c r="E113" t="s">
        <v>5</v>
      </c>
    </row>
    <row r="114" spans="3:14" x14ac:dyDescent="0.15">
      <c r="C114">
        <f>2*C113</f>
        <v>5.1157868602982282</v>
      </c>
      <c r="D114">
        <f>2*D113</f>
        <v>1.8153525277477098</v>
      </c>
      <c r="E114" t="s">
        <v>6</v>
      </c>
    </row>
    <row r="115" spans="3:14" x14ac:dyDescent="0.15">
      <c r="H115" t="s">
        <v>16</v>
      </c>
      <c r="L115" t="s">
        <v>15</v>
      </c>
    </row>
    <row r="116" spans="3:14" x14ac:dyDescent="0.15">
      <c r="H116" s="20" t="s">
        <v>12</v>
      </c>
      <c r="I116" s="20" t="s">
        <v>13</v>
      </c>
      <c r="J116" s="20" t="s">
        <v>14</v>
      </c>
      <c r="L116" s="20" t="s">
        <v>12</v>
      </c>
      <c r="M116" s="20" t="s">
        <v>13</v>
      </c>
      <c r="N116" s="20" t="s">
        <v>14</v>
      </c>
    </row>
    <row r="117" spans="3:14" x14ac:dyDescent="0.15">
      <c r="H117" s="19" t="str">
        <f>B4</f>
        <v>2025/08/31</v>
      </c>
      <c r="I117" s="21">
        <f>C12</f>
        <v>140.80000000000001</v>
      </c>
      <c r="J117" s="22">
        <f>C13</f>
        <v>3.7010000000000001</v>
      </c>
      <c r="L117" s="19" t="str">
        <f>H117</f>
        <v>2025/08/31</v>
      </c>
      <c r="M117" s="21">
        <f>D12</f>
        <v>96.4</v>
      </c>
      <c r="N117" s="22">
        <f>D13</f>
        <v>3.13</v>
      </c>
    </row>
    <row r="118" spans="3:14" x14ac:dyDescent="0.15">
      <c r="H118" s="19" t="str">
        <f>B20</f>
        <v>2025/09/01</v>
      </c>
      <c r="I118" s="21">
        <f>C28</f>
        <v>134.80000000000001</v>
      </c>
      <c r="J118" s="22">
        <f>C29</f>
        <v>1.643</v>
      </c>
      <c r="L118" s="19" t="str">
        <f>H118</f>
        <v>2025/09/01</v>
      </c>
      <c r="M118" s="21">
        <f>D28</f>
        <v>96.2</v>
      </c>
      <c r="N118" s="22">
        <f>D29</f>
        <v>2.8639999999999999</v>
      </c>
    </row>
    <row r="119" spans="3:14" x14ac:dyDescent="0.15">
      <c r="H119" s="19" t="str">
        <f>B36</f>
        <v>2025/09/02</v>
      </c>
      <c r="I119" s="21">
        <f>C44</f>
        <v>151.19999999999999</v>
      </c>
      <c r="J119" s="22">
        <f>C45</f>
        <v>1.304</v>
      </c>
      <c r="L119" s="19" t="str">
        <f>H119</f>
        <v>2025/09/02</v>
      </c>
      <c r="M119" s="21">
        <f>D44</f>
        <v>101.2</v>
      </c>
      <c r="N119" s="22">
        <f>D45</f>
        <v>0.83699999999999997</v>
      </c>
    </row>
    <row r="120" spans="3:14" x14ac:dyDescent="0.15">
      <c r="H120" s="19" t="str">
        <f>B52</f>
        <v>2025/09/03</v>
      </c>
      <c r="I120" s="21">
        <f>C60</f>
        <v>146.4</v>
      </c>
      <c r="J120" s="22">
        <f>C61</f>
        <v>4.2190000000000003</v>
      </c>
      <c r="L120" s="19" t="str">
        <f t="shared" ref="L120:L123" si="0">H120</f>
        <v>2025/09/03</v>
      </c>
      <c r="M120" s="21">
        <f>D60</f>
        <v>92.6</v>
      </c>
      <c r="N120" s="22">
        <f>D61</f>
        <v>1.8169999999999999</v>
      </c>
    </row>
    <row r="121" spans="3:14" x14ac:dyDescent="0.15">
      <c r="H121" s="19" t="str">
        <f>B68</f>
        <v>2025/09/04</v>
      </c>
      <c r="I121" s="21">
        <f>C76</f>
        <v>143.4</v>
      </c>
      <c r="J121" s="22">
        <f>C77</f>
        <v>3.847</v>
      </c>
      <c r="L121" s="19" t="str">
        <f t="shared" si="0"/>
        <v>2025/09/04</v>
      </c>
      <c r="M121" s="21">
        <f>D76</f>
        <v>97.2</v>
      </c>
      <c r="N121" s="22">
        <f>D77</f>
        <v>1.095</v>
      </c>
    </row>
    <row r="122" spans="3:14" x14ac:dyDescent="0.15">
      <c r="H122" s="19" t="str">
        <f>B84</f>
        <v>2025/09/05</v>
      </c>
      <c r="I122" s="21">
        <f>C92</f>
        <v>144.80000000000001</v>
      </c>
      <c r="J122" s="22">
        <f>C93</f>
        <v>2.1680000000000001</v>
      </c>
      <c r="L122" s="19" t="str">
        <f t="shared" si="0"/>
        <v>2025/09/05</v>
      </c>
      <c r="M122" s="21">
        <f>D92</f>
        <v>93.6</v>
      </c>
      <c r="N122" s="22">
        <f>D93</f>
        <v>1.5169999999999999</v>
      </c>
    </row>
    <row r="123" spans="3:14" x14ac:dyDescent="0.15">
      <c r="H123" s="19" t="str">
        <f>B100</f>
        <v>2025/09/06</v>
      </c>
      <c r="I123" s="21">
        <f>C108</f>
        <v>151.4</v>
      </c>
      <c r="J123" s="22">
        <f>C109</f>
        <v>5.6829999999999998</v>
      </c>
      <c r="L123" s="19" t="str">
        <f t="shared" si="0"/>
        <v>2025/09/06</v>
      </c>
      <c r="M123" s="21">
        <f>D108</f>
        <v>100.2</v>
      </c>
      <c r="N123" s="22">
        <f>D109</f>
        <v>1.9239999999999999</v>
      </c>
    </row>
    <row r="124" spans="3:14" x14ac:dyDescent="0.15">
      <c r="H124" s="1" t="s">
        <v>0</v>
      </c>
      <c r="I124" s="21">
        <f>AVERAGE(I117:I123)</f>
        <v>144.68571428571428</v>
      </c>
      <c r="J124" s="6">
        <f>AVERAGE(J117:J123)</f>
        <v>3.2235714285714288</v>
      </c>
      <c r="L124" s="1" t="s">
        <v>0</v>
      </c>
      <c r="M124" s="21">
        <f>AVERAGE(M117:M123)</f>
        <v>96.771428571428572</v>
      </c>
      <c r="N124" s="6">
        <f>AVERAGE(N117:N123)</f>
        <v>1.8834285714285712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E4B9-8516-46AE-90DE-641C2A36B714}">
  <dimension ref="B2:H45"/>
  <sheetViews>
    <sheetView tabSelected="1" topLeftCell="A64" workbookViewId="0">
      <selection activeCell="L5" sqref="L5"/>
    </sheetView>
  </sheetViews>
  <sheetFormatPr defaultRowHeight="13.5" x14ac:dyDescent="0.15"/>
  <cols>
    <col min="1" max="1" width="1.625" customWidth="1"/>
    <col min="2" max="2" width="11.625" bestFit="1" customWidth="1"/>
    <col min="6" max="6" width="11.625" bestFit="1" customWidth="1"/>
  </cols>
  <sheetData>
    <row r="2" spans="2:8" x14ac:dyDescent="0.15">
      <c r="B2" t="s">
        <v>33</v>
      </c>
      <c r="F2" t="s">
        <v>34</v>
      </c>
    </row>
    <row r="3" spans="2:8" x14ac:dyDescent="0.15">
      <c r="B3" s="20" t="s">
        <v>12</v>
      </c>
      <c r="C3" s="20" t="s">
        <v>13</v>
      </c>
      <c r="D3" s="20" t="s">
        <v>14</v>
      </c>
      <c r="F3" s="20" t="s">
        <v>12</v>
      </c>
      <c r="G3" s="20" t="s">
        <v>13</v>
      </c>
      <c r="H3" s="20" t="s">
        <v>14</v>
      </c>
    </row>
    <row r="4" spans="2:8" x14ac:dyDescent="0.15">
      <c r="B4" s="19" t="s">
        <v>26</v>
      </c>
      <c r="C4" s="21">
        <v>149.80000000000001</v>
      </c>
      <c r="D4" s="22">
        <v>2.8639999999999999</v>
      </c>
      <c r="F4" s="19" t="s">
        <v>26</v>
      </c>
      <c r="G4" s="21">
        <v>105.8</v>
      </c>
      <c r="H4" s="22">
        <v>2.4900000000000002</v>
      </c>
    </row>
    <row r="5" spans="2:8" x14ac:dyDescent="0.15">
      <c r="B5" s="19" t="s">
        <v>27</v>
      </c>
      <c r="C5" s="21">
        <v>149.6</v>
      </c>
      <c r="D5" s="22">
        <v>3.286</v>
      </c>
      <c r="F5" s="19" t="s">
        <v>27</v>
      </c>
      <c r="G5" s="21">
        <v>105</v>
      </c>
      <c r="H5" s="22">
        <v>3.391</v>
      </c>
    </row>
    <row r="6" spans="2:8" x14ac:dyDescent="0.15">
      <c r="B6" s="19" t="s">
        <v>28</v>
      </c>
      <c r="C6" s="21">
        <v>156.4</v>
      </c>
      <c r="D6" s="22">
        <v>4.93</v>
      </c>
      <c r="F6" s="19" t="s">
        <v>28</v>
      </c>
      <c r="G6" s="21">
        <v>108</v>
      </c>
      <c r="H6" s="22">
        <v>4.3010000000000002</v>
      </c>
    </row>
    <row r="7" spans="2:8" x14ac:dyDescent="0.15">
      <c r="B7" s="19" t="s">
        <v>29</v>
      </c>
      <c r="C7" s="21">
        <v>152.19999999999999</v>
      </c>
      <c r="D7" s="22">
        <v>4.3239999999999998</v>
      </c>
      <c r="F7" s="19" t="s">
        <v>29</v>
      </c>
      <c r="G7" s="21">
        <v>98.8</v>
      </c>
      <c r="H7" s="22">
        <v>1.643</v>
      </c>
    </row>
    <row r="8" spans="2:8" x14ac:dyDescent="0.15">
      <c r="B8" s="19" t="s">
        <v>30</v>
      </c>
      <c r="C8" s="21">
        <v>141.6</v>
      </c>
      <c r="D8" s="22">
        <v>3.5070000000000001</v>
      </c>
      <c r="F8" s="19" t="s">
        <v>30</v>
      </c>
      <c r="G8" s="21">
        <v>97.6</v>
      </c>
      <c r="H8" s="22">
        <v>3.5779999999999998</v>
      </c>
    </row>
    <row r="9" spans="2:8" x14ac:dyDescent="0.15">
      <c r="B9" s="19" t="s">
        <v>31</v>
      </c>
      <c r="C9" s="21">
        <v>150</v>
      </c>
      <c r="D9" s="22">
        <v>4</v>
      </c>
      <c r="F9" s="19" t="s">
        <v>31</v>
      </c>
      <c r="G9" s="21">
        <v>105.4</v>
      </c>
      <c r="H9" s="22">
        <v>2.702</v>
      </c>
    </row>
    <row r="10" spans="2:8" x14ac:dyDescent="0.15">
      <c r="B10" s="19" t="s">
        <v>32</v>
      </c>
      <c r="C10" s="21">
        <v>149</v>
      </c>
      <c r="D10" s="22">
        <v>3</v>
      </c>
      <c r="F10" s="19" t="s">
        <v>32</v>
      </c>
      <c r="G10" s="21">
        <v>106.8</v>
      </c>
      <c r="H10" s="22">
        <v>5.2149999999999999</v>
      </c>
    </row>
    <row r="11" spans="2:8" x14ac:dyDescent="0.15">
      <c r="B11" s="1" t="s">
        <v>0</v>
      </c>
      <c r="C11" s="21">
        <f>AVERAGE(C4:C10)</f>
        <v>149.79999999999998</v>
      </c>
      <c r="D11" s="6">
        <f>AVERAGE(D4:D10)</f>
        <v>3.701571428571429</v>
      </c>
      <c r="F11" s="1" t="s">
        <v>0</v>
      </c>
      <c r="G11" s="21">
        <f>AVERAGE(G4:G10)</f>
        <v>103.91428571428571</v>
      </c>
      <c r="H11" s="6">
        <f>AVERAGE(H4:H10)</f>
        <v>3.3314285714285714</v>
      </c>
    </row>
    <row r="12" spans="2:8" x14ac:dyDescent="0.15">
      <c r="B12" s="1"/>
      <c r="C12" s="21"/>
      <c r="D12" s="6"/>
      <c r="F12" s="1"/>
      <c r="G12" s="21"/>
      <c r="H12" s="6"/>
    </row>
    <row r="13" spans="2:8" x14ac:dyDescent="0.15">
      <c r="B13" s="1"/>
      <c r="C13" s="21"/>
      <c r="D13" s="6"/>
      <c r="F13" s="1"/>
      <c r="G13" s="21"/>
      <c r="H13" s="6"/>
    </row>
    <row r="14" spans="2:8" x14ac:dyDescent="0.15">
      <c r="B14" s="1"/>
      <c r="C14" s="21"/>
      <c r="D14" s="6"/>
      <c r="F14" s="1"/>
      <c r="G14" s="21"/>
      <c r="H14" s="6"/>
    </row>
    <row r="15" spans="2:8" x14ac:dyDescent="0.15">
      <c r="B15" s="1"/>
      <c r="C15" s="21"/>
      <c r="D15" s="6"/>
      <c r="F15" s="1"/>
      <c r="G15" s="21"/>
      <c r="H15" s="6"/>
    </row>
    <row r="16" spans="2:8" x14ac:dyDescent="0.15">
      <c r="B16" s="1"/>
      <c r="C16" s="21"/>
      <c r="D16" s="6"/>
      <c r="F16" s="1"/>
      <c r="G16" s="21"/>
      <c r="H16" s="6"/>
    </row>
    <row r="17" spans="2:8" x14ac:dyDescent="0.15">
      <c r="B17" s="1"/>
      <c r="C17" s="21"/>
      <c r="D17" s="6"/>
      <c r="F17" s="1"/>
      <c r="G17" s="21"/>
      <c r="H17" s="6"/>
    </row>
    <row r="18" spans="2:8" x14ac:dyDescent="0.15">
      <c r="B18" s="1"/>
      <c r="C18" s="21"/>
      <c r="D18" s="6"/>
      <c r="F18" s="1"/>
      <c r="G18" s="21"/>
      <c r="H18" s="6"/>
    </row>
    <row r="19" spans="2:8" x14ac:dyDescent="0.15">
      <c r="B19" s="1"/>
      <c r="C19" s="21"/>
      <c r="D19" s="6"/>
      <c r="F19" s="1"/>
      <c r="G19" s="21"/>
      <c r="H19" s="6"/>
    </row>
    <row r="20" spans="2:8" x14ac:dyDescent="0.15">
      <c r="B20" s="1"/>
      <c r="C20" s="21"/>
      <c r="D20" s="6"/>
      <c r="F20" s="1"/>
      <c r="G20" s="21"/>
      <c r="H20" s="6"/>
    </row>
    <row r="21" spans="2:8" x14ac:dyDescent="0.15">
      <c r="B21" s="1"/>
      <c r="C21" s="21"/>
      <c r="D21" s="6"/>
      <c r="F21" s="1"/>
      <c r="G21" s="21"/>
      <c r="H21" s="6"/>
    </row>
    <row r="22" spans="2:8" x14ac:dyDescent="0.15">
      <c r="B22" s="1"/>
      <c r="C22" s="21"/>
      <c r="D22" s="6"/>
      <c r="F22" s="1"/>
      <c r="G22" s="21"/>
      <c r="H22" s="6"/>
    </row>
    <row r="23" spans="2:8" x14ac:dyDescent="0.15">
      <c r="B23" s="1"/>
      <c r="C23" s="21"/>
      <c r="D23" s="6"/>
      <c r="F23" s="1"/>
      <c r="G23" s="21"/>
      <c r="H23" s="6"/>
    </row>
    <row r="24" spans="2:8" x14ac:dyDescent="0.15">
      <c r="B24" s="1"/>
      <c r="C24" s="21"/>
      <c r="D24" s="6"/>
      <c r="F24" s="1"/>
      <c r="G24" s="21"/>
      <c r="H24" s="6"/>
    </row>
    <row r="25" spans="2:8" x14ac:dyDescent="0.15">
      <c r="B25" s="1"/>
      <c r="C25" s="21"/>
      <c r="D25" s="6"/>
      <c r="F25" s="1"/>
      <c r="G25" s="21"/>
      <c r="H25" s="6"/>
    </row>
    <row r="26" spans="2:8" x14ac:dyDescent="0.15">
      <c r="B26" s="1"/>
      <c r="C26" s="21"/>
      <c r="D26" s="6"/>
      <c r="F26" s="1"/>
      <c r="G26" s="21"/>
      <c r="H26" s="6"/>
    </row>
    <row r="27" spans="2:8" x14ac:dyDescent="0.15">
      <c r="B27" s="1"/>
      <c r="C27" s="21"/>
      <c r="D27" s="6"/>
      <c r="F27" s="1"/>
      <c r="G27" s="21"/>
      <c r="H27" s="6"/>
    </row>
    <row r="28" spans="2:8" x14ac:dyDescent="0.15">
      <c r="B28" s="1"/>
      <c r="C28" s="21"/>
      <c r="D28" s="6"/>
      <c r="F28" s="1"/>
      <c r="G28" s="21"/>
      <c r="H28" s="6"/>
    </row>
    <row r="29" spans="2:8" x14ac:dyDescent="0.15">
      <c r="B29" s="1"/>
      <c r="C29" s="21"/>
      <c r="D29" s="6"/>
      <c r="F29" s="1"/>
      <c r="G29" s="21"/>
      <c r="H29" s="6"/>
    </row>
    <row r="30" spans="2:8" x14ac:dyDescent="0.15">
      <c r="B30" s="1"/>
      <c r="C30" s="21"/>
      <c r="D30" s="6"/>
      <c r="F30" s="1"/>
      <c r="G30" s="21"/>
      <c r="H30" s="6"/>
    </row>
    <row r="31" spans="2:8" x14ac:dyDescent="0.15">
      <c r="B31" s="1"/>
      <c r="C31" s="21"/>
      <c r="D31" s="6"/>
      <c r="F31" s="1"/>
      <c r="G31" s="21"/>
      <c r="H31" s="6"/>
    </row>
    <row r="32" spans="2:8" x14ac:dyDescent="0.15">
      <c r="B32" s="1"/>
      <c r="C32" s="21"/>
      <c r="D32" s="6"/>
      <c r="F32" s="1"/>
      <c r="G32" s="21"/>
      <c r="H32" s="6"/>
    </row>
    <row r="33" spans="2:8" x14ac:dyDescent="0.15">
      <c r="B33" s="1"/>
      <c r="C33" s="21"/>
      <c r="D33" s="6"/>
      <c r="F33" s="1"/>
      <c r="G33" s="21"/>
      <c r="H33" s="6"/>
    </row>
    <row r="36" spans="2:8" x14ac:dyDescent="0.15">
      <c r="B36" t="s">
        <v>35</v>
      </c>
      <c r="F36" t="s">
        <v>36</v>
      </c>
    </row>
    <row r="37" spans="2:8" x14ac:dyDescent="0.15">
      <c r="B37" s="20" t="s">
        <v>12</v>
      </c>
      <c r="C37" s="20" t="s">
        <v>13</v>
      </c>
      <c r="D37" s="20" t="s">
        <v>14</v>
      </c>
      <c r="F37" s="20" t="s">
        <v>12</v>
      </c>
      <c r="G37" s="20" t="s">
        <v>13</v>
      </c>
      <c r="H37" s="20" t="s">
        <v>14</v>
      </c>
    </row>
    <row r="38" spans="2:8" x14ac:dyDescent="0.15">
      <c r="B38" s="19" t="s">
        <v>26</v>
      </c>
      <c r="C38" s="21">
        <v>140.80000000000001</v>
      </c>
      <c r="D38" s="22">
        <v>3.7010000000000001</v>
      </c>
      <c r="F38" s="19" t="s">
        <v>26</v>
      </c>
      <c r="G38" s="21">
        <v>96.4</v>
      </c>
      <c r="H38" s="22">
        <v>3.13</v>
      </c>
    </row>
    <row r="39" spans="2:8" x14ac:dyDescent="0.15">
      <c r="B39" s="19" t="s">
        <v>27</v>
      </c>
      <c r="C39" s="21">
        <v>134.80000000000001</v>
      </c>
      <c r="D39" s="22">
        <v>1.643</v>
      </c>
      <c r="F39" s="19" t="s">
        <v>27</v>
      </c>
      <c r="G39" s="21">
        <v>96.2</v>
      </c>
      <c r="H39" s="22">
        <v>2.8639999999999999</v>
      </c>
    </row>
    <row r="40" spans="2:8" x14ac:dyDescent="0.15">
      <c r="B40" s="19" t="s">
        <v>28</v>
      </c>
      <c r="C40" s="21">
        <v>151.19999999999999</v>
      </c>
      <c r="D40" s="22">
        <v>1.304</v>
      </c>
      <c r="F40" s="19" t="s">
        <v>28</v>
      </c>
      <c r="G40" s="21">
        <v>101.2</v>
      </c>
      <c r="H40" s="22">
        <v>0.83699999999999997</v>
      </c>
    </row>
    <row r="41" spans="2:8" x14ac:dyDescent="0.15">
      <c r="B41" s="19" t="s">
        <v>29</v>
      </c>
      <c r="C41" s="21">
        <v>146.4</v>
      </c>
      <c r="D41" s="22">
        <v>4.2190000000000003</v>
      </c>
      <c r="F41" s="19" t="s">
        <v>29</v>
      </c>
      <c r="G41" s="21">
        <v>92.6</v>
      </c>
      <c r="H41" s="22">
        <v>1.8169999999999999</v>
      </c>
    </row>
    <row r="42" spans="2:8" x14ac:dyDescent="0.15">
      <c r="B42" s="19" t="s">
        <v>30</v>
      </c>
      <c r="C42" s="21">
        <v>143.4</v>
      </c>
      <c r="D42" s="22">
        <v>3.847</v>
      </c>
      <c r="F42" s="19" t="s">
        <v>30</v>
      </c>
      <c r="G42" s="21">
        <v>97.2</v>
      </c>
      <c r="H42" s="22">
        <v>1.095</v>
      </c>
    </row>
    <row r="43" spans="2:8" x14ac:dyDescent="0.15">
      <c r="B43" s="19" t="s">
        <v>31</v>
      </c>
      <c r="C43" s="21">
        <v>144.80000000000001</v>
      </c>
      <c r="D43" s="22">
        <v>2.1680000000000001</v>
      </c>
      <c r="F43" s="19" t="s">
        <v>31</v>
      </c>
      <c r="G43" s="21">
        <v>93.6</v>
      </c>
      <c r="H43" s="22">
        <v>1.5169999999999999</v>
      </c>
    </row>
    <row r="44" spans="2:8" x14ac:dyDescent="0.15">
      <c r="B44" s="19" t="s">
        <v>32</v>
      </c>
      <c r="C44" s="21">
        <v>151.4</v>
      </c>
      <c r="D44" s="22">
        <v>5.6829999999999998</v>
      </c>
      <c r="F44" s="19" t="s">
        <v>32</v>
      </c>
      <c r="G44" s="21">
        <v>100.2</v>
      </c>
      <c r="H44" s="22">
        <v>1.9239999999999999</v>
      </c>
    </row>
    <row r="45" spans="2:8" x14ac:dyDescent="0.15">
      <c r="B45" s="1" t="s">
        <v>0</v>
      </c>
      <c r="C45" s="21">
        <f>AVERAGE(C38:C44)</f>
        <v>144.68571428571428</v>
      </c>
      <c r="D45" s="6">
        <f>AVERAGE(D38:D44)</f>
        <v>3.2235714285714288</v>
      </c>
      <c r="F45" s="1" t="s">
        <v>0</v>
      </c>
      <c r="G45" s="21">
        <f>AVERAGE(G38:G44)</f>
        <v>96.771428571428572</v>
      </c>
      <c r="H45" s="6">
        <f>AVERAGE(H38:H44)</f>
        <v>1.8834285714285712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A&amp;D</vt:lpstr>
      <vt:lpstr>omron</vt:lpstr>
      <vt:lpstr>比較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yyamauchi</dc:creator>
  <cp:lastModifiedBy>康嗣</cp:lastModifiedBy>
  <cp:lastPrinted>2016-12-11T01:08:12Z</cp:lastPrinted>
  <dcterms:created xsi:type="dcterms:W3CDTF">2016-04-29T00:21:07Z</dcterms:created>
  <dcterms:modified xsi:type="dcterms:W3CDTF">2025-09-09T05:52:52Z</dcterms:modified>
</cp:coreProperties>
</file>