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6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y Documents\Doc\"/>
    </mc:Choice>
  </mc:AlternateContent>
  <xr:revisionPtr revIDLastSave="0" documentId="13_ncr:1_{4C812316-212D-4DF4-AAB4-DCE4CE0706FE}" xr6:coauthVersionLast="36" xr6:coauthVersionMax="36" xr10:uidLastSave="{00000000-0000-0000-0000-000000000000}"/>
  <bookViews>
    <workbookView xWindow="150" yWindow="0" windowWidth="7710" windowHeight="8085" firstSheet="6" activeTab="9" xr2:uid="{00000000-000D-0000-FFFF-FFFF00000000}"/>
  </bookViews>
  <sheets>
    <sheet name="1125" sheetId="18" r:id="rId1"/>
    <sheet name="1127" sheetId="17" r:id="rId2"/>
    <sheet name="1128" sheetId="13" r:id="rId3"/>
    <sheet name="1128夕方" sheetId="14" r:id="rId4"/>
    <sheet name="1130" sheetId="12" r:id="rId5"/>
    <sheet name="市民病院 救急" sheetId="15" r:id="rId6"/>
    <sheet name="石黒クリニック" sheetId="5" r:id="rId7"/>
    <sheet name="20240523" sheetId="23" r:id="rId8"/>
    <sheet name="20240530" sheetId="24" r:id="rId9"/>
    <sheet name="20250411" sheetId="22" r:id="rId10"/>
  </sheets>
  <calcPr calcId="191029"/>
</workbook>
</file>

<file path=xl/calcChain.xml><?xml version="1.0" encoding="utf-8"?>
<calcChain xmlns="http://schemas.openxmlformats.org/spreadsheetml/2006/main">
  <c r="N124" i="23" l="1"/>
  <c r="M124" i="23"/>
  <c r="J124" i="23"/>
  <c r="I124" i="23"/>
  <c r="N124" i="22"/>
  <c r="M124" i="22"/>
  <c r="J124" i="22"/>
  <c r="I124" i="22"/>
  <c r="N124" i="24"/>
  <c r="M124" i="24"/>
  <c r="J124" i="24"/>
  <c r="I124" i="24"/>
  <c r="F110" i="24"/>
  <c r="D109" i="24"/>
  <c r="N123" i="24" s="1"/>
  <c r="C109" i="24"/>
  <c r="C112" i="24" s="1"/>
  <c r="C113" i="24" s="1"/>
  <c r="C114" i="24" s="1"/>
  <c r="D108" i="24"/>
  <c r="M123" i="24" s="1"/>
  <c r="C108" i="24"/>
  <c r="I123" i="24" s="1"/>
  <c r="D107" i="24"/>
  <c r="C107" i="24"/>
  <c r="F94" i="24"/>
  <c r="D93" i="24"/>
  <c r="N122" i="24" s="1"/>
  <c r="C93" i="24"/>
  <c r="J122" i="24" s="1"/>
  <c r="D92" i="24"/>
  <c r="M122" i="24" s="1"/>
  <c r="C92" i="24"/>
  <c r="I122" i="24" s="1"/>
  <c r="D91" i="24"/>
  <c r="C91" i="24"/>
  <c r="F78" i="24"/>
  <c r="D77" i="24"/>
  <c r="N121" i="24" s="1"/>
  <c r="C77" i="24"/>
  <c r="J121" i="24" s="1"/>
  <c r="D76" i="24"/>
  <c r="M121" i="24" s="1"/>
  <c r="C76" i="24"/>
  <c r="I121" i="24" s="1"/>
  <c r="D75" i="24"/>
  <c r="C75" i="24"/>
  <c r="F62" i="24"/>
  <c r="D61" i="24"/>
  <c r="N120" i="24" s="1"/>
  <c r="C61" i="24"/>
  <c r="C62" i="24" s="1"/>
  <c r="D60" i="24"/>
  <c r="M120" i="24" s="1"/>
  <c r="C60" i="24"/>
  <c r="I120" i="24" s="1"/>
  <c r="D59" i="24"/>
  <c r="C59" i="24"/>
  <c r="F46" i="24"/>
  <c r="D45" i="24"/>
  <c r="N119" i="24" s="1"/>
  <c r="C45" i="24"/>
  <c r="C48" i="24" s="1"/>
  <c r="C49" i="24" s="1"/>
  <c r="C50" i="24" s="1"/>
  <c r="D44" i="24"/>
  <c r="M119" i="24" s="1"/>
  <c r="C44" i="24"/>
  <c r="I119" i="24" s="1"/>
  <c r="D43" i="24"/>
  <c r="C43" i="24"/>
  <c r="F30" i="24"/>
  <c r="D29" i="24"/>
  <c r="N118" i="24" s="1"/>
  <c r="C29" i="24"/>
  <c r="J118" i="24" s="1"/>
  <c r="D28" i="24"/>
  <c r="M118" i="24" s="1"/>
  <c r="C28" i="24"/>
  <c r="I118" i="24" s="1"/>
  <c r="D27" i="24"/>
  <c r="C27" i="24"/>
  <c r="F14" i="24"/>
  <c r="D13" i="24"/>
  <c r="N117" i="24" s="1"/>
  <c r="C13" i="24"/>
  <c r="J117" i="24" s="1"/>
  <c r="D12" i="24"/>
  <c r="M117" i="24" s="1"/>
  <c r="C12" i="24"/>
  <c r="I117" i="24" s="1"/>
  <c r="D11" i="24"/>
  <c r="C11" i="24"/>
  <c r="N123" i="23"/>
  <c r="N122" i="23"/>
  <c r="N121" i="23"/>
  <c r="N120" i="23"/>
  <c r="N119" i="23"/>
  <c r="N118" i="23"/>
  <c r="M123" i="23"/>
  <c r="M122" i="23"/>
  <c r="M121" i="23"/>
  <c r="M120" i="23"/>
  <c r="M119" i="23"/>
  <c r="M118" i="23"/>
  <c r="J123" i="23"/>
  <c r="J122" i="23"/>
  <c r="J121" i="23"/>
  <c r="J120" i="23"/>
  <c r="J119" i="23"/>
  <c r="I123" i="23"/>
  <c r="I122" i="23"/>
  <c r="I121" i="23"/>
  <c r="I120" i="23"/>
  <c r="I119" i="23"/>
  <c r="N117" i="23"/>
  <c r="M117" i="23"/>
  <c r="J118" i="23"/>
  <c r="J117" i="23"/>
  <c r="I118" i="23"/>
  <c r="I117" i="23"/>
  <c r="F110" i="23"/>
  <c r="D109" i="23"/>
  <c r="D112" i="23" s="1"/>
  <c r="D113" i="23" s="1"/>
  <c r="D114" i="23" s="1"/>
  <c r="C109" i="23"/>
  <c r="C110" i="23" s="1"/>
  <c r="D108" i="23"/>
  <c r="C108" i="23"/>
  <c r="D107" i="23"/>
  <c r="C107" i="23"/>
  <c r="F94" i="23"/>
  <c r="D93" i="23"/>
  <c r="D94" i="23" s="1"/>
  <c r="C93" i="23"/>
  <c r="C96" i="23" s="1"/>
  <c r="C97" i="23" s="1"/>
  <c r="C98" i="23" s="1"/>
  <c r="D92" i="23"/>
  <c r="C92" i="23"/>
  <c r="D91" i="23"/>
  <c r="C91" i="23"/>
  <c r="F78" i="23"/>
  <c r="D77" i="23"/>
  <c r="D78" i="23" s="1"/>
  <c r="C77" i="23"/>
  <c r="C80" i="23" s="1"/>
  <c r="C81" i="23" s="1"/>
  <c r="C82" i="23" s="1"/>
  <c r="D76" i="23"/>
  <c r="C76" i="23"/>
  <c r="D75" i="23"/>
  <c r="C75" i="23"/>
  <c r="F62" i="23"/>
  <c r="D61" i="23"/>
  <c r="D62" i="23" s="1"/>
  <c r="C61" i="23"/>
  <c r="C62" i="23" s="1"/>
  <c r="D60" i="23"/>
  <c r="C60" i="23"/>
  <c r="D59" i="23"/>
  <c r="C59" i="23"/>
  <c r="F46" i="23"/>
  <c r="D45" i="23"/>
  <c r="D48" i="23" s="1"/>
  <c r="D49" i="23" s="1"/>
  <c r="D50" i="23" s="1"/>
  <c r="C45" i="23"/>
  <c r="C46" i="23" s="1"/>
  <c r="D44" i="23"/>
  <c r="C44" i="23"/>
  <c r="D43" i="23"/>
  <c r="C43" i="23"/>
  <c r="F30" i="23"/>
  <c r="D29" i="23"/>
  <c r="D32" i="23" s="1"/>
  <c r="D33" i="23" s="1"/>
  <c r="D34" i="23" s="1"/>
  <c r="C29" i="23"/>
  <c r="C32" i="23" s="1"/>
  <c r="C33" i="23" s="1"/>
  <c r="C34" i="23" s="1"/>
  <c r="D28" i="23"/>
  <c r="C28" i="23"/>
  <c r="D27" i="23"/>
  <c r="C27" i="23"/>
  <c r="F14" i="23"/>
  <c r="D13" i="23"/>
  <c r="D14" i="23" s="1"/>
  <c r="C13" i="23"/>
  <c r="C16" i="23" s="1"/>
  <c r="C17" i="23" s="1"/>
  <c r="C18" i="23" s="1"/>
  <c r="D12" i="23"/>
  <c r="C12" i="23"/>
  <c r="D11" i="23"/>
  <c r="C11" i="23"/>
  <c r="C46" i="24" l="1"/>
  <c r="C30" i="24"/>
  <c r="C16" i="24"/>
  <c r="C17" i="24" s="1"/>
  <c r="C18" i="24" s="1"/>
  <c r="C110" i="24"/>
  <c r="D112" i="24"/>
  <c r="D113" i="24" s="1"/>
  <c r="D114" i="24" s="1"/>
  <c r="D110" i="24"/>
  <c r="C96" i="24"/>
  <c r="C97" i="24" s="1"/>
  <c r="C98" i="24" s="1"/>
  <c r="D96" i="24"/>
  <c r="D97" i="24" s="1"/>
  <c r="D98" i="24" s="1"/>
  <c r="C94" i="24"/>
  <c r="C80" i="24"/>
  <c r="C81" i="24" s="1"/>
  <c r="C82" i="24" s="1"/>
  <c r="D62" i="24"/>
  <c r="D48" i="24"/>
  <c r="D49" i="24" s="1"/>
  <c r="D50" i="24" s="1"/>
  <c r="D46" i="24"/>
  <c r="C32" i="24"/>
  <c r="C33" i="24" s="1"/>
  <c r="C34" i="24" s="1"/>
  <c r="D32" i="24"/>
  <c r="D33" i="24" s="1"/>
  <c r="D34" i="24" s="1"/>
  <c r="C14" i="24"/>
  <c r="D16" i="24"/>
  <c r="D17" i="24" s="1"/>
  <c r="D18" i="24" s="1"/>
  <c r="D30" i="24"/>
  <c r="C64" i="24"/>
  <c r="C65" i="24" s="1"/>
  <c r="C66" i="24" s="1"/>
  <c r="C78" i="24"/>
  <c r="D80" i="24"/>
  <c r="D81" i="24" s="1"/>
  <c r="D82" i="24" s="1"/>
  <c r="D94" i="24"/>
  <c r="J119" i="24"/>
  <c r="J120" i="24"/>
  <c r="J123" i="24"/>
  <c r="D14" i="24"/>
  <c r="D64" i="24"/>
  <c r="D65" i="24" s="1"/>
  <c r="D66" i="24" s="1"/>
  <c r="D78" i="24"/>
  <c r="D30" i="23"/>
  <c r="D96" i="23"/>
  <c r="D97" i="23" s="1"/>
  <c r="D98" i="23" s="1"/>
  <c r="C94" i="23"/>
  <c r="C78" i="23"/>
  <c r="D46" i="23"/>
  <c r="C30" i="23"/>
  <c r="C14" i="23"/>
  <c r="D110" i="23"/>
  <c r="C64" i="23"/>
  <c r="C65" i="23" s="1"/>
  <c r="C66" i="23" s="1"/>
  <c r="D16" i="23"/>
  <c r="D17" i="23" s="1"/>
  <c r="D18" i="23" s="1"/>
  <c r="D80" i="23"/>
  <c r="D81" i="23" s="1"/>
  <c r="D82" i="23" s="1"/>
  <c r="C112" i="23"/>
  <c r="C113" i="23" s="1"/>
  <c r="C114" i="23" s="1"/>
  <c r="C48" i="23"/>
  <c r="C49" i="23" s="1"/>
  <c r="C50" i="23" s="1"/>
  <c r="D64" i="23"/>
  <c r="D65" i="23" s="1"/>
  <c r="D66" i="23" s="1"/>
  <c r="F110" i="22"/>
  <c r="D109" i="22"/>
  <c r="D112" i="22" s="1"/>
  <c r="D113" i="22" s="1"/>
  <c r="D114" i="22" s="1"/>
  <c r="C109" i="22"/>
  <c r="C112" i="22" s="1"/>
  <c r="C113" i="22" s="1"/>
  <c r="C114" i="22" s="1"/>
  <c r="D108" i="22"/>
  <c r="C108" i="22"/>
  <c r="D107" i="22"/>
  <c r="C107" i="22"/>
  <c r="F94" i="22"/>
  <c r="D93" i="22"/>
  <c r="D94" i="22" s="1"/>
  <c r="C93" i="22"/>
  <c r="C96" i="22" s="1"/>
  <c r="C97" i="22" s="1"/>
  <c r="C98" i="22" s="1"/>
  <c r="D92" i="22"/>
  <c r="C92" i="22"/>
  <c r="D91" i="22"/>
  <c r="C91" i="22"/>
  <c r="F78" i="22"/>
  <c r="D77" i="22"/>
  <c r="D80" i="22" s="1"/>
  <c r="D81" i="22" s="1"/>
  <c r="D82" i="22" s="1"/>
  <c r="C77" i="22"/>
  <c r="C80" i="22" s="1"/>
  <c r="C81" i="22" s="1"/>
  <c r="C82" i="22" s="1"/>
  <c r="D76" i="22"/>
  <c r="C76" i="22"/>
  <c r="D75" i="22"/>
  <c r="C75" i="22"/>
  <c r="F62" i="22"/>
  <c r="D61" i="22"/>
  <c r="D62" i="22" s="1"/>
  <c r="C61" i="22"/>
  <c r="C64" i="22" s="1"/>
  <c r="C65" i="22" s="1"/>
  <c r="C66" i="22" s="1"/>
  <c r="D60" i="22"/>
  <c r="C60" i="22"/>
  <c r="D59" i="22"/>
  <c r="C59" i="22"/>
  <c r="F46" i="22"/>
  <c r="D45" i="22"/>
  <c r="D48" i="22" s="1"/>
  <c r="D49" i="22" s="1"/>
  <c r="D50" i="22" s="1"/>
  <c r="C45" i="22"/>
  <c r="C46" i="22" s="1"/>
  <c r="D44" i="22"/>
  <c r="C44" i="22"/>
  <c r="D43" i="22"/>
  <c r="C43" i="22"/>
  <c r="F30" i="22"/>
  <c r="D29" i="22"/>
  <c r="D32" i="22" s="1"/>
  <c r="D33" i="22" s="1"/>
  <c r="D34" i="22" s="1"/>
  <c r="C29" i="22"/>
  <c r="C30" i="22" s="1"/>
  <c r="D28" i="22"/>
  <c r="C28" i="22"/>
  <c r="D27" i="22"/>
  <c r="C27" i="22"/>
  <c r="C14" i="22"/>
  <c r="D14" i="22"/>
  <c r="C17" i="22"/>
  <c r="D17" i="22"/>
  <c r="D11" i="22"/>
  <c r="C11" i="22"/>
  <c r="F14" i="22"/>
  <c r="D13" i="22"/>
  <c r="D16" i="22" s="1"/>
  <c r="C13" i="22"/>
  <c r="C16" i="22" s="1"/>
  <c r="D12" i="22"/>
  <c r="C12" i="22"/>
  <c r="C110" i="22" l="1"/>
  <c r="D110" i="22"/>
  <c r="C94" i="22"/>
  <c r="D96" i="22"/>
  <c r="D97" i="22" s="1"/>
  <c r="D98" i="22" s="1"/>
  <c r="C78" i="22"/>
  <c r="D78" i="22"/>
  <c r="D64" i="22"/>
  <c r="D65" i="22" s="1"/>
  <c r="D66" i="22" s="1"/>
  <c r="C62" i="22"/>
  <c r="D46" i="22"/>
  <c r="C48" i="22"/>
  <c r="C49" i="22" s="1"/>
  <c r="C50" i="22" s="1"/>
  <c r="D30" i="22"/>
  <c r="C32" i="22"/>
  <c r="C33" i="22" s="1"/>
  <c r="C34" i="22" s="1"/>
  <c r="C18" i="22"/>
  <c r="D18" i="22"/>
  <c r="H14" i="18"/>
  <c r="F13" i="18"/>
  <c r="F16" i="18" s="1"/>
  <c r="E13" i="18"/>
  <c r="E16" i="18" s="1"/>
  <c r="D13" i="18"/>
  <c r="D16" i="18" s="1"/>
  <c r="F12" i="18"/>
  <c r="E12" i="18"/>
  <c r="D12" i="18"/>
  <c r="H11" i="17"/>
  <c r="F10" i="17"/>
  <c r="F13" i="17" s="1"/>
  <c r="F14" i="17" s="1"/>
  <c r="F15" i="17" s="1"/>
  <c r="E10" i="17"/>
  <c r="E13" i="17" s="1"/>
  <c r="D10" i="17"/>
  <c r="D13" i="17" s="1"/>
  <c r="D14" i="17" s="1"/>
  <c r="D15" i="17" s="1"/>
  <c r="F9" i="17"/>
  <c r="E9" i="17"/>
  <c r="D9" i="17"/>
  <c r="F17" i="18" l="1"/>
  <c r="F18" i="18" s="1"/>
  <c r="D17" i="18"/>
  <c r="D18" i="18" s="1"/>
  <c r="E17" i="18"/>
  <c r="E18" i="18" s="1"/>
  <c r="E14" i="18"/>
  <c r="F14" i="18"/>
  <c r="D14" i="18"/>
  <c r="E11" i="17"/>
  <c r="D11" i="17"/>
  <c r="E14" i="17"/>
  <c r="E15" i="17" s="1"/>
  <c r="F11" i="17"/>
  <c r="H11" i="15"/>
  <c r="F10" i="15"/>
  <c r="F13" i="15" s="1"/>
  <c r="F14" i="15" s="1"/>
  <c r="F15" i="15" s="1"/>
  <c r="E10" i="15"/>
  <c r="E13" i="15" s="1"/>
  <c r="D10" i="15"/>
  <c r="D13" i="15" s="1"/>
  <c r="F9" i="15"/>
  <c r="E9" i="15"/>
  <c r="D9" i="15"/>
  <c r="D14" i="15" l="1"/>
  <c r="D15" i="15" s="1"/>
  <c r="E14" i="15"/>
  <c r="E15" i="15" s="1"/>
  <c r="E11" i="15"/>
  <c r="F11" i="15"/>
  <c r="D11" i="15"/>
  <c r="H16" i="14"/>
  <c r="F15" i="14"/>
  <c r="F18" i="14" s="1"/>
  <c r="F19" i="14" s="1"/>
  <c r="F20" i="14" s="1"/>
  <c r="E15" i="14"/>
  <c r="D15" i="14"/>
  <c r="D18" i="14" s="1"/>
  <c r="F14" i="14"/>
  <c r="E14" i="14"/>
  <c r="D14" i="14"/>
  <c r="H11" i="13"/>
  <c r="F10" i="13"/>
  <c r="F13" i="13" s="1"/>
  <c r="F14" i="13" s="1"/>
  <c r="F15" i="13" s="1"/>
  <c r="E10" i="13"/>
  <c r="E13" i="13" s="1"/>
  <c r="D10" i="13"/>
  <c r="D13" i="13" s="1"/>
  <c r="F9" i="13"/>
  <c r="E9" i="13"/>
  <c r="D9" i="13"/>
  <c r="H11" i="12"/>
  <c r="F10" i="12"/>
  <c r="F13" i="12" s="1"/>
  <c r="E10" i="12"/>
  <c r="E13" i="12" s="1"/>
  <c r="D10" i="12"/>
  <c r="D13" i="12" s="1"/>
  <c r="F9" i="12"/>
  <c r="E9" i="12"/>
  <c r="D9" i="12"/>
  <c r="E13" i="5"/>
  <c r="D13" i="5"/>
  <c r="C13" i="5"/>
  <c r="E16" i="5"/>
  <c r="D16" i="5"/>
  <c r="C16" i="5"/>
  <c r="E12" i="5"/>
  <c r="E15" i="5" s="1"/>
  <c r="E11" i="5"/>
  <c r="D19" i="14" l="1"/>
  <c r="D20" i="14" s="1"/>
  <c r="E16" i="14"/>
  <c r="F16" i="14"/>
  <c r="E18" i="14"/>
  <c r="E19" i="14" s="1"/>
  <c r="E20" i="14" s="1"/>
  <c r="D16" i="14"/>
  <c r="D14" i="13"/>
  <c r="D15" i="13" s="1"/>
  <c r="D11" i="13"/>
  <c r="E11" i="13"/>
  <c r="E14" i="13"/>
  <c r="E15" i="13" s="1"/>
  <c r="F11" i="13"/>
  <c r="F14" i="12"/>
  <c r="F15" i="12" s="1"/>
  <c r="D14" i="12"/>
  <c r="D15" i="12" s="1"/>
  <c r="E14" i="12"/>
  <c r="E15" i="12" s="1"/>
  <c r="D11" i="12"/>
  <c r="E11" i="12"/>
  <c r="F11" i="12"/>
  <c r="E17" i="5"/>
  <c r="D12" i="5"/>
  <c r="D15" i="5" s="1"/>
  <c r="D17" i="5" s="1"/>
  <c r="C12" i="5"/>
  <c r="C15" i="5" s="1"/>
  <c r="G13" i="5"/>
  <c r="C17" i="5" l="1"/>
  <c r="D11" i="5" l="1"/>
  <c r="C11" i="5"/>
</calcChain>
</file>

<file path=xl/sharedStrings.xml><?xml version="1.0" encoding="utf-8"?>
<sst xmlns="http://schemas.openxmlformats.org/spreadsheetml/2006/main" count="386" uniqueCount="47">
  <si>
    <t>平均</t>
    <rPh sb="0" eb="2">
      <t>ヘイキン</t>
    </rPh>
    <phoneticPr fontId="1"/>
  </si>
  <si>
    <t>不確かさ</t>
    <rPh sb="0" eb="2">
      <t>フタシ</t>
    </rPh>
    <phoneticPr fontId="1"/>
  </si>
  <si>
    <t>標準偏差</t>
    <rPh sb="0" eb="2">
      <t>ヒョウジュン</t>
    </rPh>
    <rPh sb="2" eb="4">
      <t>ヘンサ</t>
    </rPh>
    <phoneticPr fontId="1"/>
  </si>
  <si>
    <t>分解能(u)</t>
    <rPh sb="0" eb="3">
      <t>ブンカイノウ</t>
    </rPh>
    <phoneticPr fontId="1"/>
  </si>
  <si>
    <t>平均値の不確かさ(s)</t>
    <rPh sb="0" eb="3">
      <t>ヘイキンチ</t>
    </rPh>
    <rPh sb="4" eb="6">
      <t>フタシ</t>
    </rPh>
    <phoneticPr fontId="1"/>
  </si>
  <si>
    <t>合成標準不確かさ(uc)</t>
    <rPh sb="0" eb="2">
      <t>ゴウセイ</t>
    </rPh>
    <rPh sb="2" eb="4">
      <t>ヒョウジュン</t>
    </rPh>
    <rPh sb="4" eb="6">
      <t>フタシ</t>
    </rPh>
    <phoneticPr fontId="1"/>
  </si>
  <si>
    <t>拡張不確かさ(U)</t>
    <rPh sb="0" eb="2">
      <t>カクチョウ</t>
    </rPh>
    <rPh sb="2" eb="4">
      <t>フタシ</t>
    </rPh>
    <phoneticPr fontId="1"/>
  </si>
  <si>
    <t>最高血圧</t>
    <rPh sb="0" eb="2">
      <t>サイコウ</t>
    </rPh>
    <rPh sb="2" eb="4">
      <t>ケツアツ</t>
    </rPh>
    <phoneticPr fontId="1"/>
  </si>
  <si>
    <t>最低血圧</t>
    <rPh sb="0" eb="2">
      <t>サイテイ</t>
    </rPh>
    <rPh sb="2" eb="4">
      <t>ケツアツ</t>
    </rPh>
    <phoneticPr fontId="1"/>
  </si>
  <si>
    <t>脈拍数</t>
    <rPh sb="0" eb="3">
      <t>ミャクハクスウ</t>
    </rPh>
    <phoneticPr fontId="1"/>
  </si>
  <si>
    <t>石黒クリニック　全自動血圧計</t>
    <rPh sb="0" eb="2">
      <t>イシグロ</t>
    </rPh>
    <rPh sb="8" eb="11">
      <t>ゼンジドウ</t>
    </rPh>
    <rPh sb="11" eb="14">
      <t>ケツアツケイ</t>
    </rPh>
    <phoneticPr fontId="1"/>
  </si>
  <si>
    <t>時間</t>
    <rPh sb="0" eb="2">
      <t>ジカン</t>
    </rPh>
    <phoneticPr fontId="1"/>
  </si>
  <si>
    <t>2019/11/16</t>
    <phoneticPr fontId="1"/>
  </si>
  <si>
    <t>2019/11/30（土）</t>
    <rPh sb="11" eb="12">
      <t>ド</t>
    </rPh>
    <phoneticPr fontId="1"/>
  </si>
  <si>
    <t>月日</t>
    <rPh sb="0" eb="1">
      <t>ツキ</t>
    </rPh>
    <rPh sb="1" eb="2">
      <t>ヒ</t>
    </rPh>
    <phoneticPr fontId="1"/>
  </si>
  <si>
    <t>A&amp;D　血圧計（手動加圧）</t>
    <rPh sb="4" eb="7">
      <t>ケツアツケイ</t>
    </rPh>
    <phoneticPr fontId="1"/>
  </si>
  <si>
    <t>市民病院 救急1F　全自動血圧計</t>
    <rPh sb="0" eb="4">
      <t>シミンビョウイン</t>
    </rPh>
    <rPh sb="5" eb="7">
      <t>キュウキュウ</t>
    </rPh>
    <rPh sb="10" eb="13">
      <t>ゼンジドウ</t>
    </rPh>
    <rPh sb="13" eb="16">
      <t>ケツアツケイ</t>
    </rPh>
    <phoneticPr fontId="1"/>
  </si>
  <si>
    <t>2025/04/17（木）</t>
    <rPh sb="11" eb="12">
      <t>モク</t>
    </rPh>
    <phoneticPr fontId="1"/>
  </si>
  <si>
    <t>A&amp;D　血圧計（手動加圧） UA-704</t>
    <rPh sb="4" eb="7">
      <t>ケツアツケイ</t>
    </rPh>
    <phoneticPr fontId="1"/>
  </si>
  <si>
    <t>2025/04/11</t>
    <phoneticPr fontId="1"/>
  </si>
  <si>
    <t>差</t>
    <rPh sb="0" eb="1">
      <t>サ</t>
    </rPh>
    <phoneticPr fontId="1"/>
  </si>
  <si>
    <t>2025/04/12</t>
    <phoneticPr fontId="1"/>
  </si>
  <si>
    <t>2025/04/13</t>
    <phoneticPr fontId="1"/>
  </si>
  <si>
    <t>2025/04/14</t>
    <phoneticPr fontId="1"/>
  </si>
  <si>
    <t>2025/04/15</t>
    <phoneticPr fontId="1"/>
  </si>
  <si>
    <t>2025/04/16</t>
    <phoneticPr fontId="1"/>
  </si>
  <si>
    <t>2025/04/17</t>
    <phoneticPr fontId="1"/>
  </si>
  <si>
    <t>日付</t>
    <rPh sb="0" eb="2">
      <t>ヒヅケ</t>
    </rPh>
    <phoneticPr fontId="1"/>
  </si>
  <si>
    <t>平均値</t>
    <rPh sb="0" eb="3">
      <t>ヘイキンチ</t>
    </rPh>
    <phoneticPr fontId="1"/>
  </si>
  <si>
    <t>標準偏差</t>
    <rPh sb="0" eb="4">
      <t>ヒョウジュンヘンサ</t>
    </rPh>
    <phoneticPr fontId="1"/>
  </si>
  <si>
    <t>拡張期</t>
  </si>
  <si>
    <t>収縮期</t>
  </si>
  <si>
    <t>2025/04/21（月）</t>
    <rPh sb="11" eb="12">
      <t>ゲツ</t>
    </rPh>
    <phoneticPr fontId="1"/>
  </si>
  <si>
    <t>2024/05/23</t>
    <phoneticPr fontId="1"/>
  </si>
  <si>
    <t>2024/05/24</t>
    <phoneticPr fontId="1"/>
  </si>
  <si>
    <t>2024/05/25</t>
    <phoneticPr fontId="1"/>
  </si>
  <si>
    <t>2024/05/26</t>
    <phoneticPr fontId="1"/>
  </si>
  <si>
    <t>2024/05/27</t>
    <phoneticPr fontId="1"/>
  </si>
  <si>
    <t>2024/05/28</t>
    <phoneticPr fontId="1"/>
  </si>
  <si>
    <t>2024/05/29</t>
    <phoneticPr fontId="1"/>
  </si>
  <si>
    <t>2024/05/30</t>
    <phoneticPr fontId="1"/>
  </si>
  <si>
    <t>2024/05/31</t>
    <phoneticPr fontId="1"/>
  </si>
  <si>
    <t>2024/06/01</t>
    <phoneticPr fontId="1"/>
  </si>
  <si>
    <t>2024/06/02</t>
    <phoneticPr fontId="1"/>
  </si>
  <si>
    <t>2024/06/03</t>
    <phoneticPr fontId="1"/>
  </si>
  <si>
    <t>2024/06/04</t>
    <phoneticPr fontId="1"/>
  </si>
  <si>
    <t>2024/06/05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</si>
</sst>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_ "/>
    <numFmt numFmtId="177" formatCode="0.00_ "/>
    <numFmt numFmtId="178" formatCode="0_ "/>
    <numFmt numFmtId="179" formatCode="m/d;@"/>
    <numFmt numFmtId="180" formatCode="yyyy/mm/dd"/>
  </numFmts>
  <fonts count="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176" fontId="0" fillId="0" borderId="2" xfId="0" applyNumberFormat="1" applyBorder="1">
      <alignment vertical="center"/>
    </xf>
    <xf numFmtId="177" fontId="0" fillId="0" borderId="1" xfId="0" applyNumberFormat="1" applyBorder="1">
      <alignment vertical="center"/>
    </xf>
    <xf numFmtId="178" fontId="0" fillId="0" borderId="1" xfId="0" applyNumberFormat="1" applyBorder="1">
      <alignment vertical="center"/>
    </xf>
    <xf numFmtId="178" fontId="0" fillId="0" borderId="3" xfId="0" applyNumberFormat="1" applyBorder="1">
      <alignment vertical="center"/>
    </xf>
    <xf numFmtId="177" fontId="0" fillId="0" borderId="0" xfId="0" applyNumberFormat="1">
      <alignment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right" vertical="center"/>
    </xf>
    <xf numFmtId="0" fontId="0" fillId="0" borderId="0" xfId="0" applyBorder="1" applyAlignment="1">
      <alignment horizontal="right" vertical="center"/>
    </xf>
    <xf numFmtId="177" fontId="0" fillId="0" borderId="6" xfId="0" applyNumberFormat="1" applyBorder="1">
      <alignment vertical="center"/>
    </xf>
    <xf numFmtId="177" fontId="0" fillId="0" borderId="0" xfId="0" applyNumberFormat="1" applyBorder="1">
      <alignment vertical="center"/>
    </xf>
    <xf numFmtId="14" fontId="0" fillId="0" borderId="0" xfId="0" applyNumberFormat="1">
      <alignment vertical="center"/>
    </xf>
    <xf numFmtId="20" fontId="0" fillId="0" borderId="1" xfId="0" applyNumberFormat="1" applyBorder="1">
      <alignment vertical="center"/>
    </xf>
    <xf numFmtId="20" fontId="0" fillId="0" borderId="3" xfId="0" applyNumberFormat="1" applyBorder="1">
      <alignment vertical="center"/>
    </xf>
    <xf numFmtId="14" fontId="0" fillId="0" borderId="1" xfId="0" applyNumberFormat="1" applyBorder="1" applyAlignment="1">
      <alignment horizontal="center" vertical="center"/>
    </xf>
    <xf numFmtId="14" fontId="0" fillId="0" borderId="0" xfId="0" quotePrefix="1" applyNumberFormat="1">
      <alignment vertical="center"/>
    </xf>
    <xf numFmtId="179" fontId="0" fillId="0" borderId="1" xfId="0" applyNumberFormat="1" applyBorder="1">
      <alignment vertical="center"/>
    </xf>
    <xf numFmtId="179" fontId="0" fillId="0" borderId="7" xfId="0" applyNumberFormat="1" applyBorder="1">
      <alignment vertical="center"/>
    </xf>
    <xf numFmtId="0" fontId="0" fillId="0" borderId="5" xfId="0" applyBorder="1">
      <alignment vertical="center"/>
    </xf>
    <xf numFmtId="0" fontId="0" fillId="0" borderId="4" xfId="0" applyBorder="1">
      <alignment vertical="center"/>
    </xf>
    <xf numFmtId="0" fontId="0" fillId="0" borderId="8" xfId="0" applyBorder="1" applyAlignment="1">
      <alignment horizontal="right" vertical="center"/>
    </xf>
    <xf numFmtId="0" fontId="0" fillId="0" borderId="9" xfId="0" applyBorder="1" applyAlignment="1">
      <alignment horizontal="right" vertical="center"/>
    </xf>
    <xf numFmtId="20" fontId="0" fillId="0" borderId="7" xfId="0" applyNumberFormat="1" applyBorder="1">
      <alignment vertical="center"/>
    </xf>
    <xf numFmtId="178" fontId="0" fillId="0" borderId="7" xfId="0" applyNumberFormat="1" applyBorder="1">
      <alignment vertical="center"/>
    </xf>
    <xf numFmtId="0" fontId="0" fillId="0" borderId="10" xfId="0" applyBorder="1" applyAlignment="1">
      <alignment horizontal="right" vertical="center"/>
    </xf>
    <xf numFmtId="176" fontId="0" fillId="0" borderId="10" xfId="0" applyNumberFormat="1" applyBorder="1">
      <alignment vertical="center"/>
    </xf>
    <xf numFmtId="20" fontId="0" fillId="0" borderId="2" xfId="0" applyNumberFormat="1" applyBorder="1" applyAlignment="1">
      <alignment horizontal="right" vertical="center"/>
    </xf>
    <xf numFmtId="178" fontId="0" fillId="0" borderId="2" xfId="0" applyNumberFormat="1" applyBorder="1">
      <alignment vertical="center"/>
    </xf>
    <xf numFmtId="180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血圧の平均値と標準偏差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8.0379153789208305E-2"/>
          <c:y val="0.14089436001450939"/>
          <c:w val="0.89069250959014734"/>
          <c:h val="0.63157057104413816"/>
        </c:manualLayout>
      </c:layout>
      <c:lineChart>
        <c:grouping val="standard"/>
        <c:varyColors val="0"/>
        <c:ser>
          <c:idx val="0"/>
          <c:order val="0"/>
          <c:tx>
            <c:v>収縮期</c:v>
          </c:tx>
          <c:spPr>
            <a:ln w="12700" cap="rnd">
              <a:solidFill>
                <a:srgbClr val="FF0000">
                  <a:alpha val="98000"/>
                </a:srgbClr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rgbClr val="FF0000">
                  <a:alpha val="96000"/>
                </a:srgbClr>
              </a:solidFill>
              <a:ln w="3175">
                <a:solidFill>
                  <a:srgbClr val="FF0000">
                    <a:alpha val="90000"/>
                  </a:srgbClr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'20240523'!$J$117:$J$123</c:f>
                <c:numCache>
                  <c:formatCode>General</c:formatCode>
                  <c:ptCount val="7"/>
                  <c:pt idx="0">
                    <c:v>7.3010000000000002</c:v>
                  </c:pt>
                  <c:pt idx="1">
                    <c:v>5.7450000000000001</c:v>
                  </c:pt>
                  <c:pt idx="2">
                    <c:v>4.359</c:v>
                  </c:pt>
                  <c:pt idx="3">
                    <c:v>4.7220000000000004</c:v>
                  </c:pt>
                  <c:pt idx="4">
                    <c:v>4.726</c:v>
                  </c:pt>
                  <c:pt idx="5">
                    <c:v>2.3090000000000002</c:v>
                  </c:pt>
                  <c:pt idx="6">
                    <c:v>8.2279999999999998</c:v>
                  </c:pt>
                </c:numCache>
              </c:numRef>
            </c:plus>
            <c:minus>
              <c:numRef>
                <c:f>'20240523'!$J$117:$J$123</c:f>
                <c:numCache>
                  <c:formatCode>General</c:formatCode>
                  <c:ptCount val="7"/>
                  <c:pt idx="0">
                    <c:v>7.3010000000000002</c:v>
                  </c:pt>
                  <c:pt idx="1">
                    <c:v>5.7450000000000001</c:v>
                  </c:pt>
                  <c:pt idx="2">
                    <c:v>4.359</c:v>
                  </c:pt>
                  <c:pt idx="3">
                    <c:v>4.7220000000000004</c:v>
                  </c:pt>
                  <c:pt idx="4">
                    <c:v>4.726</c:v>
                  </c:pt>
                  <c:pt idx="5">
                    <c:v>2.3090000000000002</c:v>
                  </c:pt>
                  <c:pt idx="6">
                    <c:v>8.2279999999999998</c:v>
                  </c:pt>
                </c:numCache>
              </c:numRef>
            </c:minus>
            <c:spPr>
              <a:noFill/>
              <a:ln w="9525" cap="flat" cmpd="sng" algn="ctr">
                <a:solidFill>
                  <a:srgbClr val="FF0000"/>
                </a:solidFill>
                <a:round/>
              </a:ln>
              <a:effectLst/>
            </c:spPr>
          </c:errBars>
          <c:cat>
            <c:numRef>
              <c:f>'20240523'!$H$117:$H$123</c:f>
              <c:numCache>
                <c:formatCode>yyyy/mm/dd</c:formatCode>
                <c:ptCount val="7"/>
                <c:pt idx="0">
                  <c:v>45435</c:v>
                </c:pt>
                <c:pt idx="1">
                  <c:v>45436</c:v>
                </c:pt>
                <c:pt idx="2">
                  <c:v>45437</c:v>
                </c:pt>
                <c:pt idx="3">
                  <c:v>45438</c:v>
                </c:pt>
                <c:pt idx="4">
                  <c:v>45439</c:v>
                </c:pt>
                <c:pt idx="5">
                  <c:v>45440</c:v>
                </c:pt>
                <c:pt idx="6">
                  <c:v>45441</c:v>
                </c:pt>
              </c:numCache>
            </c:numRef>
          </c:cat>
          <c:val>
            <c:numRef>
              <c:f>'20240523'!$I$117:$I$123</c:f>
              <c:numCache>
                <c:formatCode>0.0_ </c:formatCode>
                <c:ptCount val="7"/>
                <c:pt idx="0">
                  <c:v>163.4</c:v>
                </c:pt>
                <c:pt idx="1">
                  <c:v>173</c:v>
                </c:pt>
                <c:pt idx="2">
                  <c:v>175</c:v>
                </c:pt>
                <c:pt idx="3">
                  <c:v>166.6</c:v>
                </c:pt>
                <c:pt idx="4">
                  <c:v>173.7</c:v>
                </c:pt>
                <c:pt idx="5">
                  <c:v>162.69999999999999</c:v>
                </c:pt>
                <c:pt idx="6">
                  <c:v>167.2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20-434C-B9A2-3D04C5FE3ABF}"/>
            </c:ext>
          </c:extLst>
        </c:ser>
        <c:ser>
          <c:idx val="1"/>
          <c:order val="1"/>
          <c:tx>
            <c:v>拡張期</c:v>
          </c:tx>
          <c:spPr>
            <a:ln w="12700" cap="rnd">
              <a:solidFill>
                <a:srgbClr val="0070C0"/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rgbClr val="0070C0"/>
              </a:solidFill>
              <a:ln w="9525">
                <a:solidFill>
                  <a:srgbClr val="0070C0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'20240523'!$N$117:$N$123</c:f>
                <c:numCache>
                  <c:formatCode>General</c:formatCode>
                  <c:ptCount val="7"/>
                  <c:pt idx="0">
                    <c:v>4.3010000000000002</c:v>
                  </c:pt>
                  <c:pt idx="1">
                    <c:v>5.32</c:v>
                  </c:pt>
                  <c:pt idx="2">
                    <c:v>6.2610000000000001</c:v>
                  </c:pt>
                  <c:pt idx="3">
                    <c:v>4.97</c:v>
                  </c:pt>
                  <c:pt idx="4">
                    <c:v>3.512</c:v>
                  </c:pt>
                  <c:pt idx="5">
                    <c:v>3.464</c:v>
                  </c:pt>
                  <c:pt idx="6">
                    <c:v>3.847</c:v>
                  </c:pt>
                </c:numCache>
              </c:numRef>
            </c:plus>
            <c:minus>
              <c:numRef>
                <c:f>'20240523'!$N$117:$N$123</c:f>
                <c:numCache>
                  <c:formatCode>General</c:formatCode>
                  <c:ptCount val="7"/>
                  <c:pt idx="0">
                    <c:v>4.3010000000000002</c:v>
                  </c:pt>
                  <c:pt idx="1">
                    <c:v>5.32</c:v>
                  </c:pt>
                  <c:pt idx="2">
                    <c:v>6.2610000000000001</c:v>
                  </c:pt>
                  <c:pt idx="3">
                    <c:v>4.97</c:v>
                  </c:pt>
                  <c:pt idx="4">
                    <c:v>3.512</c:v>
                  </c:pt>
                  <c:pt idx="5">
                    <c:v>3.464</c:v>
                  </c:pt>
                  <c:pt idx="6">
                    <c:v>3.847</c:v>
                  </c:pt>
                </c:numCache>
              </c:numRef>
            </c:minus>
            <c:spPr>
              <a:noFill/>
              <a:ln w="9525" cap="flat" cmpd="sng" algn="ctr">
                <a:solidFill>
                  <a:srgbClr val="0070C0"/>
                </a:solidFill>
                <a:round/>
              </a:ln>
              <a:effectLst/>
            </c:spPr>
          </c:errBars>
          <c:val>
            <c:numRef>
              <c:f>'20240523'!$M$117:$M$123</c:f>
              <c:numCache>
                <c:formatCode>0.0_ </c:formatCode>
                <c:ptCount val="7"/>
                <c:pt idx="0">
                  <c:v>106</c:v>
                </c:pt>
                <c:pt idx="1">
                  <c:v>111.6</c:v>
                </c:pt>
                <c:pt idx="2">
                  <c:v>106.2</c:v>
                </c:pt>
                <c:pt idx="3">
                  <c:v>103.8</c:v>
                </c:pt>
                <c:pt idx="4">
                  <c:v>105.7</c:v>
                </c:pt>
                <c:pt idx="5">
                  <c:v>102</c:v>
                </c:pt>
                <c:pt idx="6">
                  <c:v>105.6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20-434C-B9A2-3D04C5FE3A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35487855"/>
        <c:axId val="1830018847"/>
      </c:lineChart>
      <c:dateAx>
        <c:axId val="1835487855"/>
        <c:scaling>
          <c:orientation val="minMax"/>
        </c:scaling>
        <c:delete val="0"/>
        <c:axPos val="b"/>
        <c:numFmt formatCode="yyyy/mm/dd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830018847"/>
        <c:crosses val="autoZero"/>
        <c:auto val="1"/>
        <c:lblOffset val="100"/>
        <c:baseTimeUnit val="days"/>
      </c:dateAx>
      <c:valAx>
        <c:axId val="1830018847"/>
        <c:scaling>
          <c:orientation val="minMax"/>
          <c:max val="180"/>
          <c:min val="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_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83548785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78875729291235042"/>
          <c:y val="3.0244339060706199E-2"/>
          <c:w val="0.18251150558842869"/>
          <c:h val="0.1101894148298327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血圧の平均値と標準偏差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8.0379153789208305E-2"/>
          <c:y val="0.14089436001450939"/>
          <c:w val="0.89069250959014734"/>
          <c:h val="0.63157057104413816"/>
        </c:manualLayout>
      </c:layout>
      <c:lineChart>
        <c:grouping val="standard"/>
        <c:varyColors val="0"/>
        <c:ser>
          <c:idx val="0"/>
          <c:order val="0"/>
          <c:tx>
            <c:v>収縮期</c:v>
          </c:tx>
          <c:spPr>
            <a:ln w="12700" cap="rnd">
              <a:solidFill>
                <a:srgbClr val="FF0000">
                  <a:alpha val="98000"/>
                </a:srgbClr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rgbClr val="FF0000">
                  <a:alpha val="96000"/>
                </a:srgbClr>
              </a:solidFill>
              <a:ln w="3175">
                <a:solidFill>
                  <a:srgbClr val="FF0000">
                    <a:alpha val="90000"/>
                  </a:srgbClr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'20240530'!$J$117:$J$123</c:f>
                <c:numCache>
                  <c:formatCode>General</c:formatCode>
                  <c:ptCount val="7"/>
                  <c:pt idx="0">
                    <c:v>6.3090000000000002</c:v>
                  </c:pt>
                  <c:pt idx="1">
                    <c:v>3.3620000000000001</c:v>
                  </c:pt>
                  <c:pt idx="2">
                    <c:v>3.7679999999999998</c:v>
                  </c:pt>
                  <c:pt idx="3">
                    <c:v>6.5039999999999996</c:v>
                  </c:pt>
                  <c:pt idx="4">
                    <c:v>7.28</c:v>
                  </c:pt>
                  <c:pt idx="5">
                    <c:v>6.4960000000000004</c:v>
                  </c:pt>
                  <c:pt idx="6">
                    <c:v>7.1760000000000002</c:v>
                  </c:pt>
                </c:numCache>
              </c:numRef>
            </c:plus>
            <c:minus>
              <c:numRef>
                <c:f>'20240530'!$J$117:$J$123</c:f>
                <c:numCache>
                  <c:formatCode>General</c:formatCode>
                  <c:ptCount val="7"/>
                  <c:pt idx="0">
                    <c:v>6.3090000000000002</c:v>
                  </c:pt>
                  <c:pt idx="1">
                    <c:v>3.3620000000000001</c:v>
                  </c:pt>
                  <c:pt idx="2">
                    <c:v>3.7679999999999998</c:v>
                  </c:pt>
                  <c:pt idx="3">
                    <c:v>6.5039999999999996</c:v>
                  </c:pt>
                  <c:pt idx="4">
                    <c:v>7.28</c:v>
                  </c:pt>
                  <c:pt idx="5">
                    <c:v>6.4960000000000004</c:v>
                  </c:pt>
                  <c:pt idx="6">
                    <c:v>7.1760000000000002</c:v>
                  </c:pt>
                </c:numCache>
              </c:numRef>
            </c:minus>
            <c:spPr>
              <a:noFill/>
              <a:ln w="9525" cap="flat" cmpd="sng" algn="ctr">
                <a:solidFill>
                  <a:srgbClr val="FF0000"/>
                </a:solidFill>
                <a:round/>
              </a:ln>
              <a:effectLst/>
            </c:spPr>
          </c:errBars>
          <c:cat>
            <c:numRef>
              <c:f>'20240530'!$H$117:$H$123</c:f>
              <c:numCache>
                <c:formatCode>yyyy/mm/dd</c:formatCode>
                <c:ptCount val="7"/>
                <c:pt idx="0">
                  <c:v>45442</c:v>
                </c:pt>
                <c:pt idx="1">
                  <c:v>45443</c:v>
                </c:pt>
                <c:pt idx="2">
                  <c:v>45444</c:v>
                </c:pt>
                <c:pt idx="3">
                  <c:v>45445</c:v>
                </c:pt>
                <c:pt idx="4">
                  <c:v>45446</c:v>
                </c:pt>
                <c:pt idx="5">
                  <c:v>45447</c:v>
                </c:pt>
                <c:pt idx="6">
                  <c:v>45448</c:v>
                </c:pt>
              </c:numCache>
            </c:numRef>
          </c:cat>
          <c:val>
            <c:numRef>
              <c:f>'20240530'!$I$117:$I$123</c:f>
              <c:numCache>
                <c:formatCode>0.0_ </c:formatCode>
                <c:ptCount val="7"/>
                <c:pt idx="0">
                  <c:v>169.4</c:v>
                </c:pt>
                <c:pt idx="1">
                  <c:v>141.6</c:v>
                </c:pt>
                <c:pt idx="2">
                  <c:v>155.80000000000001</c:v>
                </c:pt>
                <c:pt idx="3">
                  <c:v>150.4</c:v>
                </c:pt>
                <c:pt idx="4">
                  <c:v>166</c:v>
                </c:pt>
                <c:pt idx="5">
                  <c:v>167.8</c:v>
                </c:pt>
                <c:pt idx="6">
                  <c:v>174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16-4553-AAF0-00F9F912AB94}"/>
            </c:ext>
          </c:extLst>
        </c:ser>
        <c:ser>
          <c:idx val="1"/>
          <c:order val="1"/>
          <c:tx>
            <c:v>拡張期</c:v>
          </c:tx>
          <c:spPr>
            <a:ln w="12700" cap="rnd">
              <a:solidFill>
                <a:srgbClr val="0070C0"/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rgbClr val="0070C0"/>
              </a:solidFill>
              <a:ln w="9525">
                <a:solidFill>
                  <a:srgbClr val="0070C0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'20240530'!$N$117:$N$123</c:f>
                <c:numCache>
                  <c:formatCode>General</c:formatCode>
                  <c:ptCount val="7"/>
                  <c:pt idx="0">
                    <c:v>5.2729999999999997</c:v>
                  </c:pt>
                  <c:pt idx="1">
                    <c:v>1.1399999999999999</c:v>
                  </c:pt>
                  <c:pt idx="2">
                    <c:v>2.915</c:v>
                  </c:pt>
                  <c:pt idx="3">
                    <c:v>2.387</c:v>
                  </c:pt>
                  <c:pt idx="4">
                    <c:v>4.7640000000000002</c:v>
                  </c:pt>
                  <c:pt idx="5">
                    <c:v>2.702</c:v>
                  </c:pt>
                  <c:pt idx="6">
                    <c:v>4.4379999999999997</c:v>
                  </c:pt>
                </c:numCache>
              </c:numRef>
            </c:plus>
            <c:minus>
              <c:numRef>
                <c:f>'20240530'!$N$117:$N$123</c:f>
                <c:numCache>
                  <c:formatCode>General</c:formatCode>
                  <c:ptCount val="7"/>
                  <c:pt idx="0">
                    <c:v>5.2729999999999997</c:v>
                  </c:pt>
                  <c:pt idx="1">
                    <c:v>1.1399999999999999</c:v>
                  </c:pt>
                  <c:pt idx="2">
                    <c:v>2.915</c:v>
                  </c:pt>
                  <c:pt idx="3">
                    <c:v>2.387</c:v>
                  </c:pt>
                  <c:pt idx="4">
                    <c:v>4.7640000000000002</c:v>
                  </c:pt>
                  <c:pt idx="5">
                    <c:v>2.702</c:v>
                  </c:pt>
                  <c:pt idx="6">
                    <c:v>4.4379999999999997</c:v>
                  </c:pt>
                </c:numCache>
              </c:numRef>
            </c:minus>
            <c:spPr>
              <a:noFill/>
              <a:ln w="9525" cap="flat" cmpd="sng" algn="ctr">
                <a:solidFill>
                  <a:srgbClr val="0070C0"/>
                </a:solidFill>
                <a:round/>
              </a:ln>
              <a:effectLst/>
            </c:spPr>
          </c:errBars>
          <c:val>
            <c:numRef>
              <c:f>'20240530'!$M$117:$M$123</c:f>
              <c:numCache>
                <c:formatCode>0.0_ </c:formatCode>
                <c:ptCount val="7"/>
                <c:pt idx="0">
                  <c:v>106.6</c:v>
                </c:pt>
                <c:pt idx="1">
                  <c:v>98.4</c:v>
                </c:pt>
                <c:pt idx="2">
                  <c:v>105</c:v>
                </c:pt>
                <c:pt idx="3">
                  <c:v>103.2</c:v>
                </c:pt>
                <c:pt idx="4">
                  <c:v>102.2</c:v>
                </c:pt>
                <c:pt idx="5">
                  <c:v>98.6</c:v>
                </c:pt>
                <c:pt idx="6">
                  <c:v>102.8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16-4553-AAF0-00F9F912AB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35487855"/>
        <c:axId val="1830018847"/>
      </c:lineChart>
      <c:dateAx>
        <c:axId val="1835487855"/>
        <c:scaling>
          <c:orientation val="minMax"/>
        </c:scaling>
        <c:delete val="0"/>
        <c:axPos val="b"/>
        <c:numFmt formatCode="yyyy/mm/dd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830018847"/>
        <c:crosses val="autoZero"/>
        <c:auto val="1"/>
        <c:lblOffset val="100"/>
        <c:baseTimeUnit val="days"/>
      </c:dateAx>
      <c:valAx>
        <c:axId val="1830018847"/>
        <c:scaling>
          <c:orientation val="minMax"/>
          <c:max val="180"/>
          <c:min val="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_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83548785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78875729291235042"/>
          <c:y val="3.0244339060706199E-2"/>
          <c:w val="0.18251150558842869"/>
          <c:h val="0.1101894148298327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血圧の平均値と標準偏差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8.0379153789208305E-2"/>
          <c:y val="0.14089436001450939"/>
          <c:w val="0.89069250959014734"/>
          <c:h val="0.63157057104413816"/>
        </c:manualLayout>
      </c:layout>
      <c:lineChart>
        <c:grouping val="standard"/>
        <c:varyColors val="0"/>
        <c:ser>
          <c:idx val="0"/>
          <c:order val="0"/>
          <c:tx>
            <c:v>収縮期</c:v>
          </c:tx>
          <c:spPr>
            <a:ln w="12700" cap="rnd">
              <a:solidFill>
                <a:srgbClr val="FF0000">
                  <a:alpha val="98000"/>
                </a:srgbClr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rgbClr val="FF0000">
                  <a:alpha val="96000"/>
                </a:srgbClr>
              </a:solidFill>
              <a:ln w="3175">
                <a:solidFill>
                  <a:srgbClr val="FF0000">
                    <a:alpha val="90000"/>
                  </a:srgbClr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'20250411'!$J$117:$J$123</c:f>
                <c:numCache>
                  <c:formatCode>General</c:formatCode>
                  <c:ptCount val="7"/>
                  <c:pt idx="0">
                    <c:v>5.68</c:v>
                  </c:pt>
                  <c:pt idx="1">
                    <c:v>5.52</c:v>
                  </c:pt>
                  <c:pt idx="2">
                    <c:v>8.2799999999999994</c:v>
                  </c:pt>
                  <c:pt idx="3">
                    <c:v>4.6399999999999997</c:v>
                  </c:pt>
                  <c:pt idx="4">
                    <c:v>5.64</c:v>
                  </c:pt>
                  <c:pt idx="5">
                    <c:v>10.92</c:v>
                  </c:pt>
                  <c:pt idx="6">
                    <c:v>4.32</c:v>
                  </c:pt>
                </c:numCache>
              </c:numRef>
            </c:plus>
            <c:minus>
              <c:numRef>
                <c:f>'20250411'!$J$117:$J$123</c:f>
                <c:numCache>
                  <c:formatCode>General</c:formatCode>
                  <c:ptCount val="7"/>
                  <c:pt idx="0">
                    <c:v>5.68</c:v>
                  </c:pt>
                  <c:pt idx="1">
                    <c:v>5.52</c:v>
                  </c:pt>
                  <c:pt idx="2">
                    <c:v>8.2799999999999994</c:v>
                  </c:pt>
                  <c:pt idx="3">
                    <c:v>4.6399999999999997</c:v>
                  </c:pt>
                  <c:pt idx="4">
                    <c:v>5.64</c:v>
                  </c:pt>
                  <c:pt idx="5">
                    <c:v>10.92</c:v>
                  </c:pt>
                  <c:pt idx="6">
                    <c:v>4.32</c:v>
                  </c:pt>
                </c:numCache>
              </c:numRef>
            </c:minus>
            <c:spPr>
              <a:noFill/>
              <a:ln w="9525" cap="flat" cmpd="sng" algn="ctr">
                <a:solidFill>
                  <a:srgbClr val="FF0000"/>
                </a:solidFill>
                <a:round/>
              </a:ln>
              <a:effectLst/>
            </c:spPr>
          </c:errBars>
          <c:cat>
            <c:numRef>
              <c:f>'20250411'!$H$117:$H$123</c:f>
              <c:numCache>
                <c:formatCode>yyyy/mm/dd</c:formatCode>
                <c:ptCount val="7"/>
                <c:pt idx="0">
                  <c:v>45758</c:v>
                </c:pt>
                <c:pt idx="1">
                  <c:v>45759</c:v>
                </c:pt>
                <c:pt idx="2">
                  <c:v>45760</c:v>
                </c:pt>
                <c:pt idx="3">
                  <c:v>45761</c:v>
                </c:pt>
                <c:pt idx="4">
                  <c:v>45762</c:v>
                </c:pt>
                <c:pt idx="5">
                  <c:v>45763</c:v>
                </c:pt>
                <c:pt idx="6">
                  <c:v>45764</c:v>
                </c:pt>
              </c:numCache>
            </c:numRef>
          </c:cat>
          <c:val>
            <c:numRef>
              <c:f>'20250411'!$I$117:$I$123</c:f>
              <c:numCache>
                <c:formatCode>0.0_ </c:formatCode>
                <c:ptCount val="7"/>
                <c:pt idx="0">
                  <c:v>151.6</c:v>
                </c:pt>
                <c:pt idx="1">
                  <c:v>134</c:v>
                </c:pt>
                <c:pt idx="2">
                  <c:v>136</c:v>
                </c:pt>
                <c:pt idx="3">
                  <c:v>140</c:v>
                </c:pt>
                <c:pt idx="4">
                  <c:v>128.6</c:v>
                </c:pt>
                <c:pt idx="5">
                  <c:v>142.80000000000001</c:v>
                </c:pt>
                <c:pt idx="6">
                  <c:v>131.19999999999999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FA-49D1-AA96-AF00130AC375}"/>
            </c:ext>
          </c:extLst>
        </c:ser>
        <c:ser>
          <c:idx val="1"/>
          <c:order val="1"/>
          <c:tx>
            <c:v>拡張期</c:v>
          </c:tx>
          <c:spPr>
            <a:ln w="12700" cap="rnd">
              <a:solidFill>
                <a:srgbClr val="0070C0"/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rgbClr val="0070C0"/>
              </a:solidFill>
              <a:ln w="9525">
                <a:solidFill>
                  <a:srgbClr val="0070C0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'20250411'!$N$117:$N$123</c:f>
                <c:numCache>
                  <c:formatCode>General</c:formatCode>
                  <c:ptCount val="7"/>
                  <c:pt idx="0">
                    <c:v>3.36</c:v>
                  </c:pt>
                  <c:pt idx="1">
                    <c:v>4.9000000000000004</c:v>
                  </c:pt>
                  <c:pt idx="2">
                    <c:v>2.41</c:v>
                  </c:pt>
                  <c:pt idx="3">
                    <c:v>1.67</c:v>
                  </c:pt>
                  <c:pt idx="4">
                    <c:v>2.12</c:v>
                  </c:pt>
                  <c:pt idx="5">
                    <c:v>6.91</c:v>
                  </c:pt>
                  <c:pt idx="6">
                    <c:v>2.2799999999999998</c:v>
                  </c:pt>
                </c:numCache>
              </c:numRef>
            </c:plus>
            <c:minus>
              <c:numRef>
                <c:f>'20250411'!$N$117:$N$123</c:f>
                <c:numCache>
                  <c:formatCode>General</c:formatCode>
                  <c:ptCount val="7"/>
                  <c:pt idx="0">
                    <c:v>3.36</c:v>
                  </c:pt>
                  <c:pt idx="1">
                    <c:v>4.9000000000000004</c:v>
                  </c:pt>
                  <c:pt idx="2">
                    <c:v>2.41</c:v>
                  </c:pt>
                  <c:pt idx="3">
                    <c:v>1.67</c:v>
                  </c:pt>
                  <c:pt idx="4">
                    <c:v>2.12</c:v>
                  </c:pt>
                  <c:pt idx="5">
                    <c:v>6.91</c:v>
                  </c:pt>
                  <c:pt idx="6">
                    <c:v>2.2799999999999998</c:v>
                  </c:pt>
                </c:numCache>
              </c:numRef>
            </c:minus>
            <c:spPr>
              <a:noFill/>
              <a:ln w="9525" cap="flat" cmpd="sng" algn="ctr">
                <a:solidFill>
                  <a:srgbClr val="0070C0"/>
                </a:solidFill>
                <a:round/>
              </a:ln>
              <a:effectLst/>
            </c:spPr>
          </c:errBars>
          <c:val>
            <c:numRef>
              <c:f>'20250411'!$M$117:$M$123</c:f>
              <c:numCache>
                <c:formatCode>0.0_ </c:formatCode>
                <c:ptCount val="7"/>
                <c:pt idx="0">
                  <c:v>109.6</c:v>
                </c:pt>
                <c:pt idx="1">
                  <c:v>102</c:v>
                </c:pt>
                <c:pt idx="2">
                  <c:v>102.6</c:v>
                </c:pt>
                <c:pt idx="3">
                  <c:v>103.4</c:v>
                </c:pt>
                <c:pt idx="4">
                  <c:v>98</c:v>
                </c:pt>
                <c:pt idx="5">
                  <c:v>95.4</c:v>
                </c:pt>
                <c:pt idx="6">
                  <c:v>96.2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EFA-49D1-AA96-AF00130AC3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35487855"/>
        <c:axId val="1830018847"/>
      </c:lineChart>
      <c:dateAx>
        <c:axId val="1835487855"/>
        <c:scaling>
          <c:orientation val="minMax"/>
        </c:scaling>
        <c:delete val="0"/>
        <c:axPos val="b"/>
        <c:numFmt formatCode="yyyy/mm/dd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830018847"/>
        <c:crosses val="autoZero"/>
        <c:auto val="1"/>
        <c:lblOffset val="100"/>
        <c:baseTimeUnit val="days"/>
      </c:dateAx>
      <c:valAx>
        <c:axId val="1830018847"/>
        <c:scaling>
          <c:orientation val="minMax"/>
          <c:max val="180"/>
          <c:min val="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_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83548785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78875729291235042"/>
          <c:y val="3.0244339060706199E-2"/>
          <c:w val="0.18251150558842869"/>
          <c:h val="0.1101894148298327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276224</xdr:colOff>
      <xdr:row>124</xdr:row>
      <xdr:rowOff>138111</xdr:rowOff>
    </xdr:from>
    <xdr:to>
      <xdr:col>13</xdr:col>
      <xdr:colOff>590549</xdr:colOff>
      <xdr:row>144</xdr:row>
      <xdr:rowOff>152400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4188CFE9-523C-48F5-9616-B1B97A6658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0.05118</cdr:y>
    </cdr:from>
    <cdr:to>
      <cdr:x>0.10454</cdr:x>
      <cdr:y>0.11203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BC6E9FA1-5ED2-4C8E-BDDD-69E4B987F240}"/>
            </a:ext>
          </a:extLst>
        </cdr:cNvPr>
        <cdr:cNvSpPr txBox="1"/>
      </cdr:nvSpPr>
      <cdr:spPr>
        <a:xfrm xmlns:a="http://schemas.openxmlformats.org/drawingml/2006/main">
          <a:off x="0" y="176215"/>
          <a:ext cx="504825" cy="209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altLang="ja-JP" sz="900">
              <a:latin typeface="+mn-ea"/>
              <a:ea typeface="+mn-ea"/>
            </a:rPr>
            <a:t>mmHg</a:t>
          </a:r>
          <a:endParaRPr lang="ja-JP" altLang="en-US" sz="900">
            <a:latin typeface="+mn-ea"/>
            <a:ea typeface="+mn-ea"/>
          </a:endParaRP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276224</xdr:colOff>
      <xdr:row>124</xdr:row>
      <xdr:rowOff>138111</xdr:rowOff>
    </xdr:from>
    <xdr:to>
      <xdr:col>13</xdr:col>
      <xdr:colOff>590549</xdr:colOff>
      <xdr:row>144</xdr:row>
      <xdr:rowOff>152400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F1E68F10-D65C-4065-A421-E17BC78CC0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</cdr:x>
      <cdr:y>0.05118</cdr:y>
    </cdr:from>
    <cdr:to>
      <cdr:x>0.10454</cdr:x>
      <cdr:y>0.11203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BC6E9FA1-5ED2-4C8E-BDDD-69E4B987F240}"/>
            </a:ext>
          </a:extLst>
        </cdr:cNvPr>
        <cdr:cNvSpPr txBox="1"/>
      </cdr:nvSpPr>
      <cdr:spPr>
        <a:xfrm xmlns:a="http://schemas.openxmlformats.org/drawingml/2006/main">
          <a:off x="0" y="176215"/>
          <a:ext cx="504825" cy="209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altLang="ja-JP" sz="900">
              <a:latin typeface="+mn-ea"/>
              <a:ea typeface="+mn-ea"/>
            </a:rPr>
            <a:t>mmHg</a:t>
          </a:r>
          <a:endParaRPr lang="ja-JP" altLang="en-US" sz="900">
            <a:latin typeface="+mn-ea"/>
            <a:ea typeface="+mn-ea"/>
          </a:endParaRP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276224</xdr:colOff>
      <xdr:row>124</xdr:row>
      <xdr:rowOff>138111</xdr:rowOff>
    </xdr:from>
    <xdr:to>
      <xdr:col>13</xdr:col>
      <xdr:colOff>590549</xdr:colOff>
      <xdr:row>144</xdr:row>
      <xdr:rowOff>152400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459B7A4E-D95A-47AB-9694-4149B89B2D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</cdr:x>
      <cdr:y>0.05118</cdr:y>
    </cdr:from>
    <cdr:to>
      <cdr:x>0.10454</cdr:x>
      <cdr:y>0.11203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BC6E9FA1-5ED2-4C8E-BDDD-69E4B987F240}"/>
            </a:ext>
          </a:extLst>
        </cdr:cNvPr>
        <cdr:cNvSpPr txBox="1"/>
      </cdr:nvSpPr>
      <cdr:spPr>
        <a:xfrm xmlns:a="http://schemas.openxmlformats.org/drawingml/2006/main">
          <a:off x="0" y="176215"/>
          <a:ext cx="504825" cy="209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altLang="ja-JP" sz="900">
              <a:latin typeface="+mn-ea"/>
              <a:ea typeface="+mn-ea"/>
            </a:rPr>
            <a:t>mmHg</a:t>
          </a:r>
          <a:endParaRPr lang="ja-JP" altLang="en-US" sz="900">
            <a:latin typeface="+mn-ea"/>
            <a:ea typeface="+mn-ea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763606-B50A-4CB6-BB37-D56F24421B8A}">
  <dimension ref="B2:H18"/>
  <sheetViews>
    <sheetView workbookViewId="0">
      <selection activeCell="F10" sqref="F10"/>
    </sheetView>
  </sheetViews>
  <sheetFormatPr defaultRowHeight="13.5" x14ac:dyDescent="0.15"/>
  <cols>
    <col min="1" max="1" width="1.625" customWidth="1"/>
    <col min="2" max="2" width="9.625" customWidth="1"/>
    <col min="3" max="3" width="9.25" customWidth="1"/>
    <col min="4" max="4" width="10.625" customWidth="1"/>
    <col min="5" max="6" width="12.625" customWidth="1"/>
    <col min="7" max="7" width="15.625" customWidth="1"/>
    <col min="8" max="8" width="10.625" customWidth="1"/>
  </cols>
  <sheetData>
    <row r="2" spans="2:8" x14ac:dyDescent="0.15">
      <c r="D2" t="s">
        <v>15</v>
      </c>
      <c r="G2" s="12"/>
      <c r="H2" s="12"/>
    </row>
    <row r="3" spans="2:8" x14ac:dyDescent="0.15">
      <c r="H3" s="1" t="s">
        <v>13</v>
      </c>
    </row>
    <row r="4" spans="2:8" x14ac:dyDescent="0.15">
      <c r="C4" s="19"/>
      <c r="F4" s="15"/>
    </row>
    <row r="5" spans="2:8" x14ac:dyDescent="0.15">
      <c r="B5" s="10" t="s">
        <v>14</v>
      </c>
      <c r="C5" s="18" t="s">
        <v>11</v>
      </c>
      <c r="D5" s="10" t="s">
        <v>7</v>
      </c>
      <c r="E5" s="10" t="s">
        <v>8</v>
      </c>
      <c r="F5" s="10" t="s">
        <v>9</v>
      </c>
      <c r="G5" s="11"/>
      <c r="H5" s="12"/>
    </row>
    <row r="6" spans="2:8" x14ac:dyDescent="0.15">
      <c r="B6" s="20">
        <v>43794</v>
      </c>
      <c r="C6" s="16">
        <v>0.24305555555555555</v>
      </c>
      <c r="D6" s="7">
        <v>128</v>
      </c>
      <c r="E6" s="7">
        <v>94</v>
      </c>
      <c r="F6" s="7">
        <v>58</v>
      </c>
      <c r="G6" s="13"/>
      <c r="H6" s="14"/>
    </row>
    <row r="7" spans="2:8" x14ac:dyDescent="0.15">
      <c r="B7" s="20">
        <v>43794</v>
      </c>
      <c r="C7" s="16">
        <v>0.24305555555555555</v>
      </c>
      <c r="D7" s="7"/>
      <c r="E7" s="7"/>
      <c r="F7" s="7"/>
      <c r="G7" s="13"/>
      <c r="H7" s="14"/>
    </row>
    <row r="8" spans="2:8" x14ac:dyDescent="0.15">
      <c r="B8" s="20">
        <v>43794</v>
      </c>
      <c r="C8" s="16">
        <v>0.24305555555555555</v>
      </c>
      <c r="D8" s="7">
        <v>142</v>
      </c>
      <c r="E8" s="7">
        <v>100</v>
      </c>
      <c r="F8" s="7">
        <v>61</v>
      </c>
      <c r="G8" s="13"/>
      <c r="H8" s="14"/>
    </row>
    <row r="9" spans="2:8" x14ac:dyDescent="0.15">
      <c r="B9" s="20">
        <v>43794</v>
      </c>
      <c r="C9" s="16">
        <v>0.24305555555555555</v>
      </c>
      <c r="D9" s="7">
        <v>141</v>
      </c>
      <c r="E9" s="7">
        <v>95</v>
      </c>
      <c r="F9" s="7">
        <v>59</v>
      </c>
      <c r="G9" s="13"/>
      <c r="H9" s="14"/>
    </row>
    <row r="10" spans="2:8" x14ac:dyDescent="0.15">
      <c r="B10" s="20">
        <v>43794</v>
      </c>
      <c r="C10" s="16">
        <v>0.24305555555555555</v>
      </c>
      <c r="D10" s="7"/>
      <c r="E10" s="7"/>
      <c r="F10" s="7"/>
      <c r="G10" s="13"/>
      <c r="H10" s="14"/>
    </row>
    <row r="11" spans="2:8" ht="14.25" thickBot="1" x14ac:dyDescent="0.2">
      <c r="B11" s="21">
        <v>43794</v>
      </c>
      <c r="C11" s="17">
        <v>0.24305555555555555</v>
      </c>
      <c r="D11" s="8">
        <v>140</v>
      </c>
      <c r="E11" s="8">
        <v>92</v>
      </c>
      <c r="F11" s="8">
        <v>59</v>
      </c>
      <c r="G11" s="13"/>
      <c r="H11" s="14"/>
    </row>
    <row r="12" spans="2:8" ht="14.25" thickTop="1" x14ac:dyDescent="0.15">
      <c r="B12" s="22"/>
      <c r="C12" s="24" t="s">
        <v>0</v>
      </c>
      <c r="D12" s="5">
        <f>ROUND(AVERAGE(D6:D11),1)</f>
        <v>137.80000000000001</v>
      </c>
      <c r="E12" s="5">
        <f>ROUND(AVERAGE(E6:E11),1)</f>
        <v>95.3</v>
      </c>
      <c r="F12" s="5">
        <f>ROUND(AVERAGE(F6:F11),1)</f>
        <v>59.3</v>
      </c>
      <c r="G12" s="13"/>
      <c r="H12" s="14"/>
    </row>
    <row r="13" spans="2:8" x14ac:dyDescent="0.15">
      <c r="B13" s="23"/>
      <c r="C13" s="25" t="s">
        <v>2</v>
      </c>
      <c r="D13" s="6">
        <f>ROUND(STDEV(D6:D11),3)</f>
        <v>6.5510000000000002</v>
      </c>
      <c r="E13" s="6">
        <f>ROUND(STDEV(E6:E11),3)</f>
        <v>3.403</v>
      </c>
      <c r="F13" s="6">
        <f>ROUND(STDEV(F6:F11),3)</f>
        <v>1.258</v>
      </c>
      <c r="G13" s="11"/>
      <c r="H13" s="12"/>
    </row>
    <row r="14" spans="2:8" x14ac:dyDescent="0.15">
      <c r="B14" s="23"/>
      <c r="C14" s="25" t="s">
        <v>1</v>
      </c>
      <c r="D14" s="6">
        <f>ROUND(2*SQRT((D13/SQRT(COUNT(D6:D11)))^2+$H$14^2),2)</f>
        <v>6.58</v>
      </c>
      <c r="E14" s="6">
        <f>ROUND(2*SQRT((E13/SQRT(COUNT(E6:E11)))^2+$H$14^2),2)</f>
        <v>3.45</v>
      </c>
      <c r="F14" s="6">
        <f>ROUND(2*SQRT((F13/SQRT(COUNT(F6:F11)))^2+$H$14^2),2)</f>
        <v>1.38</v>
      </c>
      <c r="G14" s="3" t="s">
        <v>3</v>
      </c>
      <c r="H14" s="2">
        <f>ROUND((1*0.5)/SQRT(3),3)</f>
        <v>0.28899999999999998</v>
      </c>
    </row>
    <row r="15" spans="2:8" x14ac:dyDescent="0.15">
      <c r="E15" s="9"/>
      <c r="F15" s="9"/>
    </row>
    <row r="16" spans="2:8" x14ac:dyDescent="0.15">
      <c r="D16">
        <f>D13/SQRT(COUNT(D6:D11))</f>
        <v>3.2755000000000001</v>
      </c>
      <c r="E16">
        <f>E13/SQRT(COUNT(E6:E11))</f>
        <v>1.7015</v>
      </c>
      <c r="F16">
        <f>F13/SQRT(COUNT(F6:F11))</f>
        <v>0.629</v>
      </c>
      <c r="G16" t="s">
        <v>4</v>
      </c>
    </row>
    <row r="17" spans="4:7" x14ac:dyDescent="0.15">
      <c r="D17">
        <f>SQRT(D16^2+$H$14^2)</f>
        <v>3.2882246349664128</v>
      </c>
      <c r="E17">
        <f>SQRT(E16^2+$H$14^2)</f>
        <v>1.7258688391647843</v>
      </c>
      <c r="F17">
        <f>SQRT(F16^2+$H$14^2)</f>
        <v>0.69221528443107927</v>
      </c>
      <c r="G17" t="s">
        <v>5</v>
      </c>
    </row>
    <row r="18" spans="4:7" x14ac:dyDescent="0.15">
      <c r="D18">
        <f>2*D17</f>
        <v>6.5764492699328256</v>
      </c>
      <c r="E18">
        <f>2*E17</f>
        <v>3.4517376783295686</v>
      </c>
      <c r="F18">
        <f>2*F17</f>
        <v>1.3844305688621585</v>
      </c>
      <c r="G18" t="s">
        <v>6</v>
      </c>
    </row>
  </sheetData>
  <phoneticPr fontId="1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9B35A1-C7BE-4E38-8C55-A4D33DB07807}">
  <dimension ref="B2:N124"/>
  <sheetViews>
    <sheetView tabSelected="1" topLeftCell="E115" workbookViewId="0">
      <selection activeCell="H124" sqref="H124"/>
    </sheetView>
  </sheetViews>
  <sheetFormatPr defaultRowHeight="13.5" x14ac:dyDescent="0.15"/>
  <cols>
    <col min="1" max="1" width="1.625" customWidth="1"/>
    <col min="2" max="2" width="9.25" customWidth="1"/>
    <col min="3" max="3" width="10.625" customWidth="1"/>
    <col min="4" max="4" width="12.625" customWidth="1"/>
    <col min="5" max="5" width="15.625" customWidth="1"/>
    <col min="6" max="6" width="10.625" customWidth="1"/>
    <col min="7" max="7" width="1.625" customWidth="1"/>
    <col min="8" max="8" width="11.625" bestFit="1" customWidth="1"/>
    <col min="12" max="12" width="11.625" bestFit="1" customWidth="1"/>
  </cols>
  <sheetData>
    <row r="2" spans="2:6" x14ac:dyDescent="0.15">
      <c r="D2" t="s">
        <v>18</v>
      </c>
      <c r="E2" s="12"/>
      <c r="F2" s="12"/>
    </row>
    <row r="3" spans="2:6" x14ac:dyDescent="0.15">
      <c r="F3" s="1" t="s">
        <v>17</v>
      </c>
    </row>
    <row r="4" spans="2:6" x14ac:dyDescent="0.15">
      <c r="B4" s="19" t="s">
        <v>19</v>
      </c>
      <c r="F4" s="1"/>
    </row>
    <row r="5" spans="2:6" x14ac:dyDescent="0.15">
      <c r="B5" s="18" t="s">
        <v>11</v>
      </c>
      <c r="C5" s="10" t="s">
        <v>7</v>
      </c>
      <c r="D5" s="10" t="s">
        <v>8</v>
      </c>
      <c r="E5" s="11"/>
      <c r="F5" s="12"/>
    </row>
    <row r="6" spans="2:6" x14ac:dyDescent="0.15">
      <c r="B6" s="16">
        <v>0.25</v>
      </c>
      <c r="C6" s="7">
        <v>154</v>
      </c>
      <c r="D6" s="7">
        <v>115</v>
      </c>
      <c r="E6" s="13"/>
      <c r="F6" s="14"/>
    </row>
    <row r="7" spans="2:6" x14ac:dyDescent="0.15">
      <c r="B7" s="16">
        <v>0.25</v>
      </c>
      <c r="C7" s="7">
        <v>151</v>
      </c>
      <c r="D7" s="7">
        <v>108</v>
      </c>
      <c r="E7" s="13"/>
      <c r="F7" s="14"/>
    </row>
    <row r="8" spans="2:6" x14ac:dyDescent="0.15">
      <c r="B8" s="16">
        <v>0.25</v>
      </c>
      <c r="C8" s="7">
        <v>160</v>
      </c>
      <c r="D8" s="7">
        <v>110</v>
      </c>
      <c r="E8" s="13"/>
      <c r="F8" s="14"/>
    </row>
    <row r="9" spans="2:6" x14ac:dyDescent="0.15">
      <c r="B9" s="16">
        <v>0.25</v>
      </c>
      <c r="C9" s="7">
        <v>147</v>
      </c>
      <c r="D9" s="7">
        <v>109</v>
      </c>
      <c r="E9" s="13"/>
      <c r="F9" s="14"/>
    </row>
    <row r="10" spans="2:6" ht="14.25" thickBot="1" x14ac:dyDescent="0.2">
      <c r="B10" s="26">
        <v>0.25</v>
      </c>
      <c r="C10" s="27">
        <v>146</v>
      </c>
      <c r="D10" s="27">
        <v>106</v>
      </c>
      <c r="E10" s="13"/>
      <c r="F10" s="14"/>
    </row>
    <row r="11" spans="2:6" ht="14.25" thickTop="1" x14ac:dyDescent="0.15">
      <c r="B11" s="30" t="s">
        <v>20</v>
      </c>
      <c r="C11" s="31">
        <f>MAX(C6:C10)-MIN(C6:C10)</f>
        <v>14</v>
      </c>
      <c r="D11" s="31">
        <f>MAX(D6:D10)-MIN(D6:D10)</f>
        <v>9</v>
      </c>
      <c r="E11" s="13"/>
      <c r="F11" s="14"/>
    </row>
    <row r="12" spans="2:6" x14ac:dyDescent="0.15">
      <c r="B12" s="28" t="s">
        <v>0</v>
      </c>
      <c r="C12" s="29">
        <f>ROUND(AVERAGE(C6:C10),1)</f>
        <v>151.6</v>
      </c>
      <c r="D12" s="29">
        <f>ROUND(AVERAGE(D6:D10),1)</f>
        <v>109.6</v>
      </c>
      <c r="E12" s="13"/>
      <c r="F12" s="14"/>
    </row>
    <row r="13" spans="2:6" x14ac:dyDescent="0.15">
      <c r="B13" s="3" t="s">
        <v>2</v>
      </c>
      <c r="C13" s="6">
        <f>ROUND(STDEV(C6:C10),3)</f>
        <v>5.6829999999999998</v>
      </c>
      <c r="D13" s="6">
        <f>ROUND(STDEV(D6:D10),3)</f>
        <v>3.3620000000000001</v>
      </c>
      <c r="E13" s="11"/>
      <c r="F13" s="12"/>
    </row>
    <row r="14" spans="2:6" x14ac:dyDescent="0.15">
      <c r="B14" s="3" t="s">
        <v>1</v>
      </c>
      <c r="C14" s="6">
        <f>ROUND(2*SQRT((C13/SQRT(COUNT(C6:C10)))^2+F14^2),2)</f>
        <v>5.12</v>
      </c>
      <c r="D14" s="6">
        <f>ROUND(2*SQRT((D13/SQRT(COUNT(D6:D10)))^2+F14^2),2)</f>
        <v>3.06</v>
      </c>
      <c r="E14" s="3" t="s">
        <v>3</v>
      </c>
      <c r="F14" s="2">
        <f>ROUND((1*0.5)/SQRT(3),3)</f>
        <v>0.28899999999999998</v>
      </c>
    </row>
    <row r="15" spans="2:6" x14ac:dyDescent="0.15">
      <c r="D15" s="9"/>
    </row>
    <row r="16" spans="2:6" x14ac:dyDescent="0.15">
      <c r="C16">
        <f>C13/SQRT(COUNT(C6:C10))</f>
        <v>2.541514863226261</v>
      </c>
      <c r="D16">
        <f>D13/SQRT(COUNT(D6:D10))</f>
        <v>1.5035321080708586</v>
      </c>
      <c r="E16" t="s">
        <v>4</v>
      </c>
    </row>
    <row r="17" spans="2:6" x14ac:dyDescent="0.15">
      <c r="C17">
        <f>SQRT(C16^2+F14^2)</f>
        <v>2.5578934301491141</v>
      </c>
      <c r="D17">
        <f>SQRT(D16^2+F14^2)</f>
        <v>1.5310551263752721</v>
      </c>
      <c r="E17" t="s">
        <v>5</v>
      </c>
    </row>
    <row r="18" spans="2:6" x14ac:dyDescent="0.15">
      <c r="C18">
        <f>2*C17</f>
        <v>5.1157868602982282</v>
      </c>
      <c r="D18">
        <f>2*D17</f>
        <v>3.0621102527505442</v>
      </c>
      <c r="E18" t="s">
        <v>6</v>
      </c>
    </row>
    <row r="20" spans="2:6" x14ac:dyDescent="0.15">
      <c r="B20" s="19" t="s">
        <v>21</v>
      </c>
      <c r="F20" s="1"/>
    </row>
    <row r="21" spans="2:6" x14ac:dyDescent="0.15">
      <c r="B21" s="18" t="s">
        <v>11</v>
      </c>
      <c r="C21" s="10" t="s">
        <v>7</v>
      </c>
      <c r="D21" s="10" t="s">
        <v>8</v>
      </c>
      <c r="E21" s="11"/>
      <c r="F21" s="12"/>
    </row>
    <row r="22" spans="2:6" x14ac:dyDescent="0.15">
      <c r="B22" s="16">
        <v>0.25</v>
      </c>
      <c r="C22" s="7">
        <v>125</v>
      </c>
      <c r="D22" s="7">
        <v>106</v>
      </c>
      <c r="E22" s="13"/>
      <c r="F22" s="14"/>
    </row>
    <row r="23" spans="2:6" x14ac:dyDescent="0.15">
      <c r="B23" s="16">
        <v>0.25</v>
      </c>
      <c r="C23" s="7">
        <v>134</v>
      </c>
      <c r="D23" s="7">
        <v>102</v>
      </c>
      <c r="E23" s="13"/>
      <c r="F23" s="14"/>
    </row>
    <row r="24" spans="2:6" x14ac:dyDescent="0.15">
      <c r="B24" s="16">
        <v>0.25</v>
      </c>
      <c r="C24" s="7">
        <v>138</v>
      </c>
      <c r="D24" s="7">
        <v>106</v>
      </c>
      <c r="E24" s="13"/>
      <c r="F24" s="14"/>
    </row>
    <row r="25" spans="2:6" x14ac:dyDescent="0.15">
      <c r="B25" s="16">
        <v>0.25</v>
      </c>
      <c r="C25" s="7">
        <v>139</v>
      </c>
      <c r="D25" s="7">
        <v>94</v>
      </c>
      <c r="E25" s="13"/>
      <c r="F25" s="14"/>
    </row>
    <row r="26" spans="2:6" ht="14.25" thickBot="1" x14ac:dyDescent="0.2">
      <c r="B26" s="26">
        <v>0.25</v>
      </c>
      <c r="C26" s="27">
        <v>134</v>
      </c>
      <c r="D26" s="27">
        <v>102</v>
      </c>
      <c r="E26" s="13"/>
      <c r="F26" s="14"/>
    </row>
    <row r="27" spans="2:6" ht="14.25" thickTop="1" x14ac:dyDescent="0.15">
      <c r="B27" s="30" t="s">
        <v>20</v>
      </c>
      <c r="C27" s="31">
        <f>MAX(C22:C26)-MIN(C22:C26)</f>
        <v>14</v>
      </c>
      <c r="D27" s="31">
        <f>MAX(D22:D26)-MIN(D22:D26)</f>
        <v>12</v>
      </c>
      <c r="E27" s="13"/>
      <c r="F27" s="14"/>
    </row>
    <row r="28" spans="2:6" x14ac:dyDescent="0.15">
      <c r="B28" s="28" t="s">
        <v>0</v>
      </c>
      <c r="C28" s="29">
        <f>ROUND(AVERAGE(C22:C26),1)</f>
        <v>134</v>
      </c>
      <c r="D28" s="29">
        <f>ROUND(AVERAGE(D22:D26),1)</f>
        <v>102</v>
      </c>
      <c r="E28" s="13"/>
      <c r="F28" s="14"/>
    </row>
    <row r="29" spans="2:6" x14ac:dyDescent="0.15">
      <c r="B29" s="3" t="s">
        <v>2</v>
      </c>
      <c r="C29" s="6">
        <f>ROUND(STDEV(C22:C26),3)</f>
        <v>5.5229999999999997</v>
      </c>
      <c r="D29" s="6">
        <f>ROUND(STDEV(D22:D26),3)</f>
        <v>4.899</v>
      </c>
      <c r="E29" s="11"/>
      <c r="F29" s="12"/>
    </row>
    <row r="30" spans="2:6" x14ac:dyDescent="0.15">
      <c r="B30" s="3" t="s">
        <v>1</v>
      </c>
      <c r="C30" s="6">
        <f>ROUND(2*SQRT((C29/SQRT(COUNT(C22:C26)))^2+F30^2),2)</f>
        <v>4.97</v>
      </c>
      <c r="D30" s="6">
        <f>ROUND(2*SQRT((D29/SQRT(COUNT(D22:D26)))^2+F30^2),2)</f>
        <v>4.42</v>
      </c>
      <c r="E30" s="3" t="s">
        <v>3</v>
      </c>
      <c r="F30" s="2">
        <f>ROUND((1*0.5)/SQRT(3),3)</f>
        <v>0.28899999999999998</v>
      </c>
    </row>
    <row r="31" spans="2:6" x14ac:dyDescent="0.15">
      <c r="D31" s="9"/>
    </row>
    <row r="32" spans="2:6" x14ac:dyDescent="0.15">
      <c r="C32">
        <f>C29/SQRT(COUNT(C22:C26))</f>
        <v>2.4699606879462674</v>
      </c>
      <c r="D32">
        <f>D29/SQRT(COUNT(D22:D26))</f>
        <v>2.190899404354294</v>
      </c>
      <c r="E32" t="s">
        <v>4</v>
      </c>
    </row>
    <row r="33" spans="2:6" x14ac:dyDescent="0.15">
      <c r="C33">
        <f>SQRT(C32^2+F30^2)</f>
        <v>2.4868105677755188</v>
      </c>
      <c r="D33">
        <f>SQRT(D32^2+F30^2)</f>
        <v>2.2098780961853981</v>
      </c>
      <c r="E33" t="s">
        <v>5</v>
      </c>
    </row>
    <row r="34" spans="2:6" x14ac:dyDescent="0.15">
      <c r="C34">
        <f>2*C33</f>
        <v>4.9736211355510376</v>
      </c>
      <c r="D34">
        <f>2*D33</f>
        <v>4.4197561923707962</v>
      </c>
      <c r="E34" t="s">
        <v>6</v>
      </c>
    </row>
    <row r="36" spans="2:6" x14ac:dyDescent="0.15">
      <c r="B36" s="19" t="s">
        <v>22</v>
      </c>
      <c r="F36" s="1"/>
    </row>
    <row r="37" spans="2:6" x14ac:dyDescent="0.15">
      <c r="B37" s="18" t="s">
        <v>11</v>
      </c>
      <c r="C37" s="10" t="s">
        <v>7</v>
      </c>
      <c r="D37" s="10" t="s">
        <v>8</v>
      </c>
      <c r="E37" s="11"/>
      <c r="F37" s="12"/>
    </row>
    <row r="38" spans="2:6" x14ac:dyDescent="0.15">
      <c r="B38" s="16">
        <v>0.25</v>
      </c>
      <c r="C38" s="7">
        <v>139</v>
      </c>
      <c r="D38" s="7">
        <v>106</v>
      </c>
      <c r="E38" s="13"/>
      <c r="F38" s="14"/>
    </row>
    <row r="39" spans="2:6" x14ac:dyDescent="0.15">
      <c r="B39" s="16">
        <v>0.25</v>
      </c>
      <c r="C39" s="7">
        <v>140</v>
      </c>
      <c r="D39" s="7">
        <v>101</v>
      </c>
      <c r="E39" s="13"/>
      <c r="F39" s="14"/>
    </row>
    <row r="40" spans="2:6" x14ac:dyDescent="0.15">
      <c r="B40" s="16">
        <v>0.25</v>
      </c>
      <c r="C40" s="7">
        <v>129</v>
      </c>
      <c r="D40" s="7">
        <v>104</v>
      </c>
      <c r="E40" s="13"/>
      <c r="F40" s="14"/>
    </row>
    <row r="41" spans="2:6" x14ac:dyDescent="0.15">
      <c r="B41" s="16">
        <v>0.25</v>
      </c>
      <c r="C41" s="7">
        <v>146</v>
      </c>
      <c r="D41" s="7">
        <v>100</v>
      </c>
      <c r="E41" s="13"/>
      <c r="F41" s="14"/>
    </row>
    <row r="42" spans="2:6" ht="14.25" thickBot="1" x14ac:dyDescent="0.2">
      <c r="B42" s="26">
        <v>0.25</v>
      </c>
      <c r="C42" s="27">
        <v>126</v>
      </c>
      <c r="D42" s="27">
        <v>102</v>
      </c>
      <c r="E42" s="13"/>
      <c r="F42" s="14"/>
    </row>
    <row r="43" spans="2:6" ht="14.25" thickTop="1" x14ac:dyDescent="0.15">
      <c r="B43" s="30" t="s">
        <v>20</v>
      </c>
      <c r="C43" s="31">
        <f>MAX(C38:C42)-MIN(C38:C42)</f>
        <v>20</v>
      </c>
      <c r="D43" s="31">
        <f>MAX(D38:D42)-MIN(D38:D42)</f>
        <v>6</v>
      </c>
      <c r="E43" s="13"/>
      <c r="F43" s="14"/>
    </row>
    <row r="44" spans="2:6" x14ac:dyDescent="0.15">
      <c r="B44" s="28" t="s">
        <v>0</v>
      </c>
      <c r="C44" s="29">
        <f>ROUND(AVERAGE(C38:C42),1)</f>
        <v>136</v>
      </c>
      <c r="D44" s="29">
        <f>ROUND(AVERAGE(D38:D42),1)</f>
        <v>102.6</v>
      </c>
      <c r="E44" s="13"/>
      <c r="F44" s="14"/>
    </row>
    <row r="45" spans="2:6" x14ac:dyDescent="0.15">
      <c r="B45" s="3" t="s">
        <v>2</v>
      </c>
      <c r="C45" s="6">
        <f>ROUND(STDEV(C38:C42),3)</f>
        <v>8.2759999999999998</v>
      </c>
      <c r="D45" s="6">
        <f>ROUND(STDEV(D38:D42),3)</f>
        <v>2.4079999999999999</v>
      </c>
      <c r="E45" s="11"/>
      <c r="F45" s="12"/>
    </row>
    <row r="46" spans="2:6" x14ac:dyDescent="0.15">
      <c r="B46" s="3" t="s">
        <v>1</v>
      </c>
      <c r="C46" s="6">
        <f>ROUND(2*SQRT((C45/SQRT(COUNT(C38:C42)))^2+F46^2),2)</f>
        <v>7.42</v>
      </c>
      <c r="D46" s="6">
        <f>ROUND(2*SQRT((D45/SQRT(COUNT(D38:D42)))^2+F46^2),2)</f>
        <v>2.23</v>
      </c>
      <c r="E46" s="3" t="s">
        <v>3</v>
      </c>
      <c r="F46" s="2">
        <f>ROUND((1*0.5)/SQRT(3),3)</f>
        <v>0.28899999999999998</v>
      </c>
    </row>
    <row r="47" spans="2:6" x14ac:dyDescent="0.15">
      <c r="D47" s="9"/>
    </row>
    <row r="48" spans="2:6" x14ac:dyDescent="0.15">
      <c r="C48">
        <f>C45/SQRT(COUNT(C38:C42))</f>
        <v>3.7011397163576518</v>
      </c>
      <c r="D48">
        <f>D45/SQRT(COUNT(D38:D42))</f>
        <v>1.0768903379638985</v>
      </c>
      <c r="E48" t="s">
        <v>4</v>
      </c>
    </row>
    <row r="49" spans="2:6" x14ac:dyDescent="0.15">
      <c r="C49">
        <f>SQRT(C48^2+F46^2)</f>
        <v>3.712405715974481</v>
      </c>
      <c r="D49">
        <f>SQRT(D48^2+F46^2)</f>
        <v>1.1149949775671635</v>
      </c>
      <c r="E49" t="s">
        <v>5</v>
      </c>
    </row>
    <row r="50" spans="2:6" x14ac:dyDescent="0.15">
      <c r="C50">
        <f>2*C49</f>
        <v>7.424811431948962</v>
      </c>
      <c r="D50">
        <f>2*D49</f>
        <v>2.229989955134327</v>
      </c>
      <c r="E50" t="s">
        <v>6</v>
      </c>
    </row>
    <row r="52" spans="2:6" x14ac:dyDescent="0.15">
      <c r="B52" s="19" t="s">
        <v>23</v>
      </c>
      <c r="F52" s="1"/>
    </row>
    <row r="53" spans="2:6" x14ac:dyDescent="0.15">
      <c r="B53" s="18" t="s">
        <v>11</v>
      </c>
      <c r="C53" s="10" t="s">
        <v>7</v>
      </c>
      <c r="D53" s="10" t="s">
        <v>8</v>
      </c>
      <c r="E53" s="11"/>
      <c r="F53" s="12"/>
    </row>
    <row r="54" spans="2:6" x14ac:dyDescent="0.15">
      <c r="B54" s="16">
        <v>0.25</v>
      </c>
      <c r="C54" s="7">
        <v>142</v>
      </c>
      <c r="D54" s="7">
        <v>102</v>
      </c>
      <c r="E54" s="13"/>
      <c r="F54" s="14"/>
    </row>
    <row r="55" spans="2:6" x14ac:dyDescent="0.15">
      <c r="B55" s="16">
        <v>0.25</v>
      </c>
      <c r="C55" s="7">
        <v>146</v>
      </c>
      <c r="D55" s="7">
        <v>103</v>
      </c>
      <c r="E55" s="13"/>
      <c r="F55" s="14"/>
    </row>
    <row r="56" spans="2:6" x14ac:dyDescent="0.15">
      <c r="B56" s="16">
        <v>0.25</v>
      </c>
      <c r="C56" s="7">
        <v>134</v>
      </c>
      <c r="D56" s="7">
        <v>102</v>
      </c>
      <c r="E56" s="13"/>
      <c r="F56" s="14"/>
    </row>
    <row r="57" spans="2:6" x14ac:dyDescent="0.15">
      <c r="B57" s="16">
        <v>0.25</v>
      </c>
      <c r="C57" s="7">
        <v>141</v>
      </c>
      <c r="D57" s="7">
        <v>106</v>
      </c>
      <c r="E57" s="13"/>
      <c r="F57" s="14"/>
    </row>
    <row r="58" spans="2:6" ht="14.25" thickBot="1" x14ac:dyDescent="0.2">
      <c r="B58" s="26">
        <v>0.25</v>
      </c>
      <c r="C58" s="27">
        <v>137</v>
      </c>
      <c r="D58" s="27">
        <v>104</v>
      </c>
      <c r="E58" s="13"/>
      <c r="F58" s="14"/>
    </row>
    <row r="59" spans="2:6" ht="14.25" thickTop="1" x14ac:dyDescent="0.15">
      <c r="B59" s="30" t="s">
        <v>20</v>
      </c>
      <c r="C59" s="31">
        <f>MAX(C54:C58)-MIN(C54:C58)</f>
        <v>12</v>
      </c>
      <c r="D59" s="31">
        <f>MAX(D54:D58)-MIN(D54:D58)</f>
        <v>4</v>
      </c>
      <c r="E59" s="13"/>
      <c r="F59" s="14"/>
    </row>
    <row r="60" spans="2:6" x14ac:dyDescent="0.15">
      <c r="B60" s="28" t="s">
        <v>0</v>
      </c>
      <c r="C60" s="29">
        <f>ROUND(AVERAGE(C54:C58),1)</f>
        <v>140</v>
      </c>
      <c r="D60" s="29">
        <f>ROUND(AVERAGE(D54:D58),1)</f>
        <v>103.4</v>
      </c>
      <c r="E60" s="13"/>
      <c r="F60" s="14"/>
    </row>
    <row r="61" spans="2:6" x14ac:dyDescent="0.15">
      <c r="B61" s="3" t="s">
        <v>2</v>
      </c>
      <c r="C61" s="6">
        <f>ROUND(STDEV(C54:C58),3)</f>
        <v>4.6369999999999996</v>
      </c>
      <c r="D61" s="6">
        <f>ROUND(STDEV(D54:D58),3)</f>
        <v>1.673</v>
      </c>
      <c r="E61" s="11"/>
      <c r="F61" s="12"/>
    </row>
    <row r="62" spans="2:6" x14ac:dyDescent="0.15">
      <c r="B62" s="3" t="s">
        <v>1</v>
      </c>
      <c r="C62" s="6">
        <f>ROUND(2*SQRT((C61/SQRT(COUNT(C54:C58)))^2+F62^2),2)</f>
        <v>4.1900000000000004</v>
      </c>
      <c r="D62" s="6">
        <f>ROUND(2*SQRT((D61/SQRT(COUNT(D54:D58)))^2+F62^2),2)</f>
        <v>1.6</v>
      </c>
      <c r="E62" s="3" t="s">
        <v>3</v>
      </c>
      <c r="F62" s="2">
        <f>ROUND((1*0.5)/SQRT(3),3)</f>
        <v>0.28899999999999998</v>
      </c>
    </row>
    <row r="63" spans="2:6" x14ac:dyDescent="0.15">
      <c r="D63" s="9"/>
    </row>
    <row r="64" spans="2:6" x14ac:dyDescent="0.15">
      <c r="C64">
        <f>C61/SQRT(COUNT(C54:C58))</f>
        <v>2.0737294423333048</v>
      </c>
      <c r="D64">
        <f>D61/SQRT(COUNT(D54:D58))</f>
        <v>0.74818834527142963</v>
      </c>
      <c r="E64" t="s">
        <v>4</v>
      </c>
    </row>
    <row r="65" spans="2:6" x14ac:dyDescent="0.15">
      <c r="C65">
        <f>SQRT(C64^2+F62^2)</f>
        <v>2.0937704745267567</v>
      </c>
      <c r="D65">
        <f>SQRT(D64^2+F62^2)</f>
        <v>0.80206408721498057</v>
      </c>
      <c r="E65" t="s">
        <v>5</v>
      </c>
    </row>
    <row r="66" spans="2:6" x14ac:dyDescent="0.15">
      <c r="C66">
        <f>2*C65</f>
        <v>4.1875409490535134</v>
      </c>
      <c r="D66">
        <f>2*D65</f>
        <v>1.6041281744299611</v>
      </c>
      <c r="E66" t="s">
        <v>6</v>
      </c>
    </row>
    <row r="68" spans="2:6" x14ac:dyDescent="0.15">
      <c r="B68" s="19" t="s">
        <v>24</v>
      </c>
      <c r="F68" s="1"/>
    </row>
    <row r="69" spans="2:6" x14ac:dyDescent="0.15">
      <c r="B69" s="18" t="s">
        <v>11</v>
      </c>
      <c r="C69" s="10" t="s">
        <v>7</v>
      </c>
      <c r="D69" s="10" t="s">
        <v>8</v>
      </c>
      <c r="E69" s="11"/>
      <c r="F69" s="12"/>
    </row>
    <row r="70" spans="2:6" x14ac:dyDescent="0.15">
      <c r="B70" s="16">
        <v>0.25</v>
      </c>
      <c r="C70" s="7">
        <v>135</v>
      </c>
      <c r="D70" s="7">
        <v>101</v>
      </c>
      <c r="E70" s="13"/>
      <c r="F70" s="14"/>
    </row>
    <row r="71" spans="2:6" x14ac:dyDescent="0.15">
      <c r="B71" s="16">
        <v>0.25</v>
      </c>
      <c r="C71" s="7">
        <v>122</v>
      </c>
      <c r="D71" s="7">
        <v>98</v>
      </c>
      <c r="E71" s="13"/>
      <c r="F71" s="14"/>
    </row>
    <row r="72" spans="2:6" x14ac:dyDescent="0.15">
      <c r="B72" s="16">
        <v>0.25</v>
      </c>
      <c r="C72" s="7">
        <v>126</v>
      </c>
      <c r="D72" s="7">
        <v>96</v>
      </c>
      <c r="E72" s="13"/>
      <c r="F72" s="14"/>
    </row>
    <row r="73" spans="2:6" x14ac:dyDescent="0.15">
      <c r="B73" s="16">
        <v>0.25</v>
      </c>
      <c r="C73" s="7">
        <v>126</v>
      </c>
      <c r="D73" s="7">
        <v>99</v>
      </c>
      <c r="E73" s="13"/>
      <c r="F73" s="14"/>
    </row>
    <row r="74" spans="2:6" ht="14.25" thickBot="1" x14ac:dyDescent="0.2">
      <c r="B74" s="26">
        <v>0.25</v>
      </c>
      <c r="C74" s="27">
        <v>134</v>
      </c>
      <c r="D74" s="27">
        <v>96</v>
      </c>
      <c r="E74" s="13"/>
      <c r="F74" s="14"/>
    </row>
    <row r="75" spans="2:6" ht="14.25" thickTop="1" x14ac:dyDescent="0.15">
      <c r="B75" s="30" t="s">
        <v>20</v>
      </c>
      <c r="C75" s="31">
        <f>MAX(C70:C74)-MIN(C70:C74)</f>
        <v>13</v>
      </c>
      <c r="D75" s="31">
        <f>MAX(D70:D74)-MIN(D70:D74)</f>
        <v>5</v>
      </c>
      <c r="E75" s="13"/>
      <c r="F75" s="14"/>
    </row>
    <row r="76" spans="2:6" x14ac:dyDescent="0.15">
      <c r="B76" s="28" t="s">
        <v>0</v>
      </c>
      <c r="C76" s="29">
        <f>ROUND(AVERAGE(C70:C74),1)</f>
        <v>128.6</v>
      </c>
      <c r="D76" s="29">
        <f>ROUND(AVERAGE(D70:D74),1)</f>
        <v>98</v>
      </c>
      <c r="E76" s="13"/>
      <c r="F76" s="14"/>
    </row>
    <row r="77" spans="2:6" x14ac:dyDescent="0.15">
      <c r="B77" s="3" t="s">
        <v>2</v>
      </c>
      <c r="C77" s="6">
        <f>ROUND(STDEV(C70:C74),3)</f>
        <v>5.6390000000000002</v>
      </c>
      <c r="D77" s="6">
        <f>ROUND(STDEV(D70:D74),3)</f>
        <v>2.121</v>
      </c>
      <c r="E77" s="11"/>
      <c r="F77" s="12"/>
    </row>
    <row r="78" spans="2:6" x14ac:dyDescent="0.15">
      <c r="B78" s="3" t="s">
        <v>1</v>
      </c>
      <c r="C78" s="6">
        <f>ROUND(2*SQRT((C77/SQRT(COUNT(C70:C74)))^2+F78^2),2)</f>
        <v>5.08</v>
      </c>
      <c r="D78" s="6">
        <f>ROUND(2*SQRT((D77/SQRT(COUNT(D70:D74)))^2+F78^2),2)</f>
        <v>1.98</v>
      </c>
      <c r="E78" s="3" t="s">
        <v>3</v>
      </c>
      <c r="F78" s="2">
        <f>ROUND((1*0.5)/SQRT(3),3)</f>
        <v>0.28899999999999998</v>
      </c>
    </row>
    <row r="79" spans="2:6" x14ac:dyDescent="0.15">
      <c r="D79" s="9"/>
    </row>
    <row r="80" spans="2:6" x14ac:dyDescent="0.15">
      <c r="C80">
        <f>C77/SQRT(COUNT(C70:C74))</f>
        <v>2.5218374650242628</v>
      </c>
      <c r="D80">
        <f>D77/SQRT(COUNT(D70:D74))</f>
        <v>0.94854003605541071</v>
      </c>
      <c r="E80" t="s">
        <v>4</v>
      </c>
    </row>
    <row r="81" spans="2:6" x14ac:dyDescent="0.15">
      <c r="C81">
        <f>SQRT(C80^2+F78^2)</f>
        <v>2.5383430028268443</v>
      </c>
      <c r="D81">
        <f>SQRT(D80^2+F78^2)</f>
        <v>0.99158922946954187</v>
      </c>
      <c r="E81" t="s">
        <v>5</v>
      </c>
    </row>
    <row r="82" spans="2:6" x14ac:dyDescent="0.15">
      <c r="C82">
        <f>2*C81</f>
        <v>5.0766860056536887</v>
      </c>
      <c r="D82">
        <f>2*D81</f>
        <v>1.9831784589390837</v>
      </c>
      <c r="E82" t="s">
        <v>6</v>
      </c>
    </row>
    <row r="84" spans="2:6" x14ac:dyDescent="0.15">
      <c r="B84" s="19" t="s">
        <v>25</v>
      </c>
      <c r="F84" s="1"/>
    </row>
    <row r="85" spans="2:6" x14ac:dyDescent="0.15">
      <c r="B85" s="18" t="s">
        <v>11</v>
      </c>
      <c r="C85" s="10" t="s">
        <v>7</v>
      </c>
      <c r="D85" s="10" t="s">
        <v>8</v>
      </c>
      <c r="E85" s="11"/>
      <c r="F85" s="12"/>
    </row>
    <row r="86" spans="2:6" x14ac:dyDescent="0.15">
      <c r="B86" s="16">
        <v>0.25</v>
      </c>
      <c r="C86" s="7">
        <v>160</v>
      </c>
      <c r="D86" s="7">
        <v>100</v>
      </c>
      <c r="E86" s="13"/>
      <c r="F86" s="14"/>
    </row>
    <row r="87" spans="2:6" x14ac:dyDescent="0.15">
      <c r="B87" s="16">
        <v>0.25</v>
      </c>
      <c r="C87" s="7">
        <v>132</v>
      </c>
      <c r="D87" s="7">
        <v>92</v>
      </c>
      <c r="E87" s="13"/>
      <c r="F87" s="14"/>
    </row>
    <row r="88" spans="2:6" x14ac:dyDescent="0.15">
      <c r="B88" s="16">
        <v>0.25</v>
      </c>
      <c r="C88" s="7">
        <v>140</v>
      </c>
      <c r="D88" s="7">
        <v>102</v>
      </c>
      <c r="E88" s="13"/>
      <c r="F88" s="14"/>
    </row>
    <row r="89" spans="2:6" x14ac:dyDescent="0.15">
      <c r="B89" s="16">
        <v>0.25</v>
      </c>
      <c r="C89" s="7">
        <v>146</v>
      </c>
      <c r="D89" s="7">
        <v>98</v>
      </c>
      <c r="E89" s="13"/>
      <c r="F89" s="14"/>
    </row>
    <row r="90" spans="2:6" ht="14.25" thickBot="1" x14ac:dyDescent="0.2">
      <c r="B90" s="26">
        <v>0.25</v>
      </c>
      <c r="C90" s="27">
        <v>136</v>
      </c>
      <c r="D90" s="27">
        <v>85</v>
      </c>
      <c r="E90" s="13"/>
      <c r="F90" s="14"/>
    </row>
    <row r="91" spans="2:6" ht="14.25" thickTop="1" x14ac:dyDescent="0.15">
      <c r="B91" s="30" t="s">
        <v>20</v>
      </c>
      <c r="C91" s="31">
        <f>MAX(C86:C90)-MIN(C86:C90)</f>
        <v>28</v>
      </c>
      <c r="D91" s="31">
        <f>MAX(D86:D90)-MIN(D86:D90)</f>
        <v>17</v>
      </c>
      <c r="E91" s="13"/>
      <c r="F91" s="14"/>
    </row>
    <row r="92" spans="2:6" x14ac:dyDescent="0.15">
      <c r="B92" s="28" t="s">
        <v>0</v>
      </c>
      <c r="C92" s="29">
        <f>ROUND(AVERAGE(C86:C90),1)</f>
        <v>142.80000000000001</v>
      </c>
      <c r="D92" s="29">
        <f>ROUND(AVERAGE(D86:D90),1)</f>
        <v>95.4</v>
      </c>
      <c r="E92" s="13"/>
      <c r="F92" s="14"/>
    </row>
    <row r="93" spans="2:6" x14ac:dyDescent="0.15">
      <c r="B93" s="3" t="s">
        <v>2</v>
      </c>
      <c r="C93" s="6">
        <f>ROUND(STDEV(C86:C90),3)</f>
        <v>10.917999999999999</v>
      </c>
      <c r="D93" s="6">
        <f>ROUND(STDEV(D86:D90),3)</f>
        <v>6.9139999999999997</v>
      </c>
      <c r="E93" s="11"/>
      <c r="F93" s="12"/>
    </row>
    <row r="94" spans="2:6" x14ac:dyDescent="0.15">
      <c r="B94" s="3" t="s">
        <v>1</v>
      </c>
      <c r="C94" s="6">
        <f>ROUND(2*SQRT((C93/SQRT(COUNT(C86:C90)))^2+F94^2),2)</f>
        <v>9.7799999999999994</v>
      </c>
      <c r="D94" s="6">
        <f>ROUND(2*SQRT((D93/SQRT(COUNT(D86:D90)))^2+F94^2),2)</f>
        <v>6.21</v>
      </c>
      <c r="E94" s="3" t="s">
        <v>3</v>
      </c>
      <c r="F94" s="2">
        <f>ROUND((1*0.5)/SQRT(3),3)</f>
        <v>0.28899999999999998</v>
      </c>
    </row>
    <row r="95" spans="2:6" x14ac:dyDescent="0.15">
      <c r="D95" s="9"/>
    </row>
    <row r="96" spans="2:6" x14ac:dyDescent="0.15">
      <c r="C96">
        <f>C93/SQRT(COUNT(C86:C90))</f>
        <v>4.8826780356685404</v>
      </c>
      <c r="D96">
        <f>D93/SQRT(COUNT(D86:D90))</f>
        <v>3.0920347992867088</v>
      </c>
      <c r="E96" t="s">
        <v>4</v>
      </c>
    </row>
    <row r="97" spans="2:6" x14ac:dyDescent="0.15">
      <c r="C97">
        <f>SQRT(C96^2+F94^2)</f>
        <v>4.8912233439089654</v>
      </c>
      <c r="D97">
        <f>SQRT(D96^2+F94^2)</f>
        <v>3.1055112622561838</v>
      </c>
      <c r="E97" t="s">
        <v>5</v>
      </c>
    </row>
    <row r="98" spans="2:6" x14ac:dyDescent="0.15">
      <c r="C98">
        <f>2*C97</f>
        <v>9.7824466878179308</v>
      </c>
      <c r="D98">
        <f>2*D97</f>
        <v>6.2110225245123676</v>
      </c>
      <c r="E98" t="s">
        <v>6</v>
      </c>
    </row>
    <row r="100" spans="2:6" x14ac:dyDescent="0.15">
      <c r="B100" s="19" t="s">
        <v>26</v>
      </c>
      <c r="F100" s="1"/>
    </row>
    <row r="101" spans="2:6" x14ac:dyDescent="0.15">
      <c r="B101" s="18" t="s">
        <v>11</v>
      </c>
      <c r="C101" s="10" t="s">
        <v>7</v>
      </c>
      <c r="D101" s="10" t="s">
        <v>8</v>
      </c>
      <c r="E101" s="11"/>
      <c r="F101" s="12"/>
    </row>
    <row r="102" spans="2:6" x14ac:dyDescent="0.15">
      <c r="B102" s="16">
        <v>0.25</v>
      </c>
      <c r="C102" s="7">
        <v>134</v>
      </c>
      <c r="D102" s="7">
        <v>99</v>
      </c>
      <c r="E102" s="13"/>
      <c r="F102" s="14"/>
    </row>
    <row r="103" spans="2:6" x14ac:dyDescent="0.15">
      <c r="B103" s="16">
        <v>0.25</v>
      </c>
      <c r="C103" s="7">
        <v>124</v>
      </c>
      <c r="D103" s="7">
        <v>94</v>
      </c>
      <c r="E103" s="13"/>
      <c r="F103" s="14"/>
    </row>
    <row r="104" spans="2:6" x14ac:dyDescent="0.15">
      <c r="B104" s="16">
        <v>0.25</v>
      </c>
      <c r="C104" s="7">
        <v>131</v>
      </c>
      <c r="D104" s="7">
        <v>96</v>
      </c>
      <c r="E104" s="13"/>
      <c r="F104" s="14"/>
    </row>
    <row r="105" spans="2:6" x14ac:dyDescent="0.15">
      <c r="B105" s="16">
        <v>0.25</v>
      </c>
      <c r="C105" s="7">
        <v>135</v>
      </c>
      <c r="D105" s="7">
        <v>98</v>
      </c>
      <c r="E105" s="13"/>
      <c r="F105" s="14"/>
    </row>
    <row r="106" spans="2:6" ht="14.25" thickBot="1" x14ac:dyDescent="0.2">
      <c r="B106" s="26">
        <v>0.25</v>
      </c>
      <c r="C106" s="27">
        <v>132</v>
      </c>
      <c r="D106" s="27">
        <v>94</v>
      </c>
      <c r="E106" s="13"/>
      <c r="F106" s="14"/>
    </row>
    <row r="107" spans="2:6" ht="14.25" thickTop="1" x14ac:dyDescent="0.15">
      <c r="B107" s="30" t="s">
        <v>20</v>
      </c>
      <c r="C107" s="31">
        <f>MAX(C102:C106)-MIN(C102:C106)</f>
        <v>11</v>
      </c>
      <c r="D107" s="31">
        <f>MAX(D102:D106)-MIN(D102:D106)</f>
        <v>5</v>
      </c>
      <c r="E107" s="13"/>
      <c r="F107" s="14"/>
    </row>
    <row r="108" spans="2:6" x14ac:dyDescent="0.15">
      <c r="B108" s="28" t="s">
        <v>0</v>
      </c>
      <c r="C108" s="29">
        <f>ROUND(AVERAGE(C102:C106),1)</f>
        <v>131.19999999999999</v>
      </c>
      <c r="D108" s="29">
        <f>ROUND(AVERAGE(D102:D106),1)</f>
        <v>96.2</v>
      </c>
      <c r="E108" s="13"/>
      <c r="F108" s="14"/>
    </row>
    <row r="109" spans="2:6" x14ac:dyDescent="0.15">
      <c r="B109" s="3" t="s">
        <v>2</v>
      </c>
      <c r="C109" s="6">
        <f>ROUND(STDEV(C102:C106),3)</f>
        <v>4.3239999999999998</v>
      </c>
      <c r="D109" s="6">
        <f>ROUND(STDEV(D102:D106),3)</f>
        <v>2.2799999999999998</v>
      </c>
      <c r="E109" s="11"/>
      <c r="F109" s="12"/>
    </row>
    <row r="110" spans="2:6" x14ac:dyDescent="0.15">
      <c r="B110" s="3" t="s">
        <v>1</v>
      </c>
      <c r="C110" s="6">
        <f>ROUND(2*SQRT((C109/SQRT(COUNT(C102:C106)))^2+F110^2),2)</f>
        <v>3.91</v>
      </c>
      <c r="D110" s="6">
        <f>ROUND(2*SQRT((D109/SQRT(COUNT(D102:D106)))^2+F110^2),2)</f>
        <v>2.12</v>
      </c>
      <c r="E110" s="3" t="s">
        <v>3</v>
      </c>
      <c r="F110" s="2">
        <f>ROUND((1*0.5)/SQRT(3),3)</f>
        <v>0.28899999999999998</v>
      </c>
    </row>
    <row r="111" spans="2:6" x14ac:dyDescent="0.15">
      <c r="D111" s="9"/>
    </row>
    <row r="112" spans="2:6" x14ac:dyDescent="0.15">
      <c r="C112">
        <f>C109/SQRT(COUNT(C102:C106))</f>
        <v>1.933751586941818</v>
      </c>
      <c r="D112">
        <f>D109/SQRT(COUNT(D102:D106))</f>
        <v>1.0196469977399039</v>
      </c>
      <c r="E112" t="s">
        <v>4</v>
      </c>
    </row>
    <row r="113" spans="3:14" x14ac:dyDescent="0.15">
      <c r="C113">
        <f>SQRT(C112^2+F110^2)</f>
        <v>1.9552279151035052</v>
      </c>
      <c r="D113">
        <f>SQRT(D112^2+F110^2)</f>
        <v>1.0598117757413339</v>
      </c>
      <c r="E113" t="s">
        <v>5</v>
      </c>
    </row>
    <row r="114" spans="3:14" x14ac:dyDescent="0.15">
      <c r="C114">
        <f>2*C113</f>
        <v>3.9104558302070105</v>
      </c>
      <c r="D114">
        <f>2*D113</f>
        <v>2.1196235514826678</v>
      </c>
      <c r="E114" t="s">
        <v>6</v>
      </c>
    </row>
    <row r="115" spans="3:14" x14ac:dyDescent="0.15">
      <c r="H115" t="s">
        <v>31</v>
      </c>
      <c r="L115" t="s">
        <v>30</v>
      </c>
    </row>
    <row r="116" spans="3:14" x14ac:dyDescent="0.15">
      <c r="H116" s="33" t="s">
        <v>27</v>
      </c>
      <c r="I116" s="33" t="s">
        <v>28</v>
      </c>
      <c r="J116" s="33" t="s">
        <v>29</v>
      </c>
      <c r="L116" s="33" t="s">
        <v>27</v>
      </c>
      <c r="M116" s="33" t="s">
        <v>28</v>
      </c>
      <c r="N116" s="33" t="s">
        <v>29</v>
      </c>
    </row>
    <row r="117" spans="3:14" x14ac:dyDescent="0.15">
      <c r="H117" s="32">
        <v>45758</v>
      </c>
      <c r="I117" s="34">
        <v>151.6</v>
      </c>
      <c r="J117" s="9">
        <v>5.68</v>
      </c>
      <c r="L117" s="32">
        <v>45758</v>
      </c>
      <c r="M117" s="34">
        <v>109.6</v>
      </c>
      <c r="N117" s="9">
        <v>3.36</v>
      </c>
    </row>
    <row r="118" spans="3:14" x14ac:dyDescent="0.15">
      <c r="H118" s="32">
        <v>45759</v>
      </c>
      <c r="I118" s="34">
        <v>134</v>
      </c>
      <c r="J118" s="9">
        <v>5.52</v>
      </c>
      <c r="L118" s="32">
        <v>45759</v>
      </c>
      <c r="M118" s="34">
        <v>102</v>
      </c>
      <c r="N118" s="9">
        <v>4.9000000000000004</v>
      </c>
    </row>
    <row r="119" spans="3:14" x14ac:dyDescent="0.15">
      <c r="H119" s="32">
        <v>45760</v>
      </c>
      <c r="I119" s="34">
        <v>136</v>
      </c>
      <c r="J119" s="9">
        <v>8.2799999999999994</v>
      </c>
      <c r="L119" s="32">
        <v>45760</v>
      </c>
      <c r="M119" s="34">
        <v>102.6</v>
      </c>
      <c r="N119" s="9">
        <v>2.41</v>
      </c>
    </row>
    <row r="120" spans="3:14" x14ac:dyDescent="0.15">
      <c r="H120" s="32">
        <v>45761</v>
      </c>
      <c r="I120" s="34">
        <v>140</v>
      </c>
      <c r="J120" s="9">
        <v>4.6399999999999997</v>
      </c>
      <c r="L120" s="32">
        <v>45761</v>
      </c>
      <c r="M120" s="34">
        <v>103.4</v>
      </c>
      <c r="N120" s="9">
        <v>1.67</v>
      </c>
    </row>
    <row r="121" spans="3:14" x14ac:dyDescent="0.15">
      <c r="H121" s="32">
        <v>45762</v>
      </c>
      <c r="I121" s="34">
        <v>128.6</v>
      </c>
      <c r="J121" s="9">
        <v>5.64</v>
      </c>
      <c r="L121" s="32">
        <v>45762</v>
      </c>
      <c r="M121" s="34">
        <v>98</v>
      </c>
      <c r="N121" s="9">
        <v>2.12</v>
      </c>
    </row>
    <row r="122" spans="3:14" x14ac:dyDescent="0.15">
      <c r="H122" s="32">
        <v>45763</v>
      </c>
      <c r="I122" s="34">
        <v>142.80000000000001</v>
      </c>
      <c r="J122" s="9">
        <v>10.92</v>
      </c>
      <c r="L122" s="32">
        <v>45763</v>
      </c>
      <c r="M122" s="34">
        <v>95.4</v>
      </c>
      <c r="N122" s="9">
        <v>6.91</v>
      </c>
    </row>
    <row r="123" spans="3:14" x14ac:dyDescent="0.15">
      <c r="H123" s="32">
        <v>45764</v>
      </c>
      <c r="I123" s="34">
        <v>131.19999999999999</v>
      </c>
      <c r="J123" s="9">
        <v>4.32</v>
      </c>
      <c r="L123" s="32">
        <v>45764</v>
      </c>
      <c r="M123" s="34">
        <v>96.2</v>
      </c>
      <c r="N123" s="9">
        <v>2.2799999999999998</v>
      </c>
    </row>
    <row r="124" spans="3:14" x14ac:dyDescent="0.15">
      <c r="H124" s="1" t="s">
        <v>0</v>
      </c>
      <c r="I124" s="34">
        <f>AVERAGE(I117:I123)</f>
        <v>137.74285714285716</v>
      </c>
      <c r="J124" s="34">
        <f>AVERAGE(J117:J123)</f>
        <v>6.4285714285714288</v>
      </c>
      <c r="L124" s="1" t="s">
        <v>0</v>
      </c>
      <c r="M124" s="34">
        <f>AVERAGE(M117:M123)</f>
        <v>101.02857142857144</v>
      </c>
      <c r="N124" s="34">
        <f>AVERAGE(N117:N123)</f>
        <v>3.378571428571429</v>
      </c>
    </row>
  </sheetData>
  <phoneticPr fontId="1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788245-1541-47EC-BCD0-0F54828B9576}">
  <dimension ref="B2:H15"/>
  <sheetViews>
    <sheetView workbookViewId="0">
      <selection activeCell="D6" sqref="D6"/>
    </sheetView>
  </sheetViews>
  <sheetFormatPr defaultRowHeight="13.5" x14ac:dyDescent="0.15"/>
  <cols>
    <col min="1" max="1" width="1.625" customWidth="1"/>
    <col min="2" max="2" width="9.625" customWidth="1"/>
    <col min="3" max="3" width="9.25" customWidth="1"/>
    <col min="4" max="4" width="10.625" customWidth="1"/>
    <col min="5" max="6" width="12.625" customWidth="1"/>
    <col min="7" max="7" width="15.625" customWidth="1"/>
    <col min="8" max="8" width="10.625" customWidth="1"/>
  </cols>
  <sheetData>
    <row r="2" spans="2:8" x14ac:dyDescent="0.15">
      <c r="D2" t="s">
        <v>15</v>
      </c>
      <c r="G2" s="12"/>
      <c r="H2" s="12"/>
    </row>
    <row r="3" spans="2:8" x14ac:dyDescent="0.15">
      <c r="H3" s="1" t="s">
        <v>13</v>
      </c>
    </row>
    <row r="4" spans="2:8" x14ac:dyDescent="0.15">
      <c r="C4" s="19"/>
      <c r="F4" s="15"/>
    </row>
    <row r="5" spans="2:8" x14ac:dyDescent="0.15">
      <c r="B5" s="10" t="s">
        <v>14</v>
      </c>
      <c r="C5" s="18" t="s">
        <v>11</v>
      </c>
      <c r="D5" s="10" t="s">
        <v>7</v>
      </c>
      <c r="E5" s="10" t="s">
        <v>8</v>
      </c>
      <c r="F5" s="10" t="s">
        <v>9</v>
      </c>
      <c r="G5" s="11"/>
      <c r="H5" s="12"/>
    </row>
    <row r="6" spans="2:8" x14ac:dyDescent="0.15">
      <c r="B6" s="20">
        <v>43796</v>
      </c>
      <c r="C6" s="16">
        <v>0.23611111111111113</v>
      </c>
      <c r="D6" s="7">
        <v>137</v>
      </c>
      <c r="E6" s="7">
        <v>99</v>
      </c>
      <c r="F6" s="7">
        <v>70</v>
      </c>
      <c r="G6" s="13"/>
      <c r="H6" s="14"/>
    </row>
    <row r="7" spans="2:8" x14ac:dyDescent="0.15">
      <c r="B7" s="20">
        <v>43796</v>
      </c>
      <c r="C7" s="16">
        <v>0.23611111111111113</v>
      </c>
      <c r="D7" s="7">
        <v>131</v>
      </c>
      <c r="E7" s="7">
        <v>96</v>
      </c>
      <c r="F7" s="7">
        <v>71</v>
      </c>
      <c r="G7" s="13"/>
      <c r="H7" s="14"/>
    </row>
    <row r="8" spans="2:8" ht="14.25" thickBot="1" x14ac:dyDescent="0.2">
      <c r="B8" s="21">
        <v>43796</v>
      </c>
      <c r="C8" s="17">
        <v>0.23611111111111113</v>
      </c>
      <c r="D8" s="8">
        <v>139</v>
      </c>
      <c r="E8" s="8">
        <v>99</v>
      </c>
      <c r="F8" s="8">
        <v>70</v>
      </c>
      <c r="G8" s="13"/>
      <c r="H8" s="14"/>
    </row>
    <row r="9" spans="2:8" ht="14.25" thickTop="1" x14ac:dyDescent="0.15">
      <c r="B9" s="22"/>
      <c r="C9" s="24" t="s">
        <v>0</v>
      </c>
      <c r="D9" s="5">
        <f>ROUND(AVERAGE(D6:D8),1)</f>
        <v>135.69999999999999</v>
      </c>
      <c r="E9" s="5">
        <f>ROUND(AVERAGE(E6:E8),1)</f>
        <v>98</v>
      </c>
      <c r="F9" s="5">
        <f>ROUND(AVERAGE(F6:F8),1)</f>
        <v>70.3</v>
      </c>
      <c r="G9" s="13"/>
      <c r="H9" s="14"/>
    </row>
    <row r="10" spans="2:8" x14ac:dyDescent="0.15">
      <c r="B10" s="23"/>
      <c r="C10" s="25" t="s">
        <v>2</v>
      </c>
      <c r="D10" s="6">
        <f>ROUND(STDEV(D6:D8),3)</f>
        <v>4.1630000000000003</v>
      </c>
      <c r="E10" s="6">
        <f>ROUND(STDEV(E6:E8),3)</f>
        <v>1.732</v>
      </c>
      <c r="F10" s="6">
        <f>ROUND(STDEV(F6:F8),3)</f>
        <v>0.57699999999999996</v>
      </c>
      <c r="G10" s="11"/>
      <c r="H10" s="12"/>
    </row>
    <row r="11" spans="2:8" x14ac:dyDescent="0.15">
      <c r="B11" s="23"/>
      <c r="C11" s="25" t="s">
        <v>1</v>
      </c>
      <c r="D11" s="6">
        <f>ROUND(2*SQRT((D10/SQRT(COUNT(D6:D8)))^2+$H$11^2),2)</f>
        <v>4.84</v>
      </c>
      <c r="E11" s="6">
        <f>ROUND(2*SQRT((E10/SQRT(COUNT(E6:E8)))^2+$H$11^2),2)</f>
        <v>2.08</v>
      </c>
      <c r="F11" s="6">
        <f>ROUND(2*SQRT((F10/SQRT(COUNT(F6:F8)))^2+$H$11^2),2)</f>
        <v>0.88</v>
      </c>
      <c r="G11" s="3" t="s">
        <v>3</v>
      </c>
      <c r="H11" s="2">
        <f>ROUND((1*0.5)/SQRT(3),3)</f>
        <v>0.28899999999999998</v>
      </c>
    </row>
    <row r="12" spans="2:8" x14ac:dyDescent="0.15">
      <c r="E12" s="9"/>
      <c r="F12" s="9"/>
    </row>
    <row r="13" spans="2:8" x14ac:dyDescent="0.15">
      <c r="D13">
        <f>D10/SQRT(COUNT(D6:D8))</f>
        <v>2.4035091706364122</v>
      </c>
      <c r="E13">
        <f>E10/SQRT(COUNT(E6:E8))</f>
        <v>0.99997066623643183</v>
      </c>
      <c r="F13">
        <f>F10/SQRT(COUNT(F6:F8))</f>
        <v>0.33313110532241408</v>
      </c>
      <c r="G13" t="s">
        <v>4</v>
      </c>
    </row>
    <row r="14" spans="2:8" x14ac:dyDescent="0.15">
      <c r="D14">
        <f>SQRT(D13^2+$H$11^2)</f>
        <v>2.4208216236090867</v>
      </c>
      <c r="E14">
        <f>SQRT(E13^2+$H$11^2)</f>
        <v>1.0408949674839116</v>
      </c>
      <c r="F14">
        <f>SQRT(F13^2+$H$11^2)</f>
        <v>0.44101851812971904</v>
      </c>
      <c r="G14" t="s">
        <v>5</v>
      </c>
    </row>
    <row r="15" spans="2:8" x14ac:dyDescent="0.15">
      <c r="D15">
        <f>2*D14</f>
        <v>4.8416432472181734</v>
      </c>
      <c r="E15">
        <f>2*E14</f>
        <v>2.0817899349678233</v>
      </c>
      <c r="F15">
        <f>2*F14</f>
        <v>0.88203703625943808</v>
      </c>
      <c r="G15" t="s">
        <v>6</v>
      </c>
    </row>
  </sheetData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05434B-5C91-485A-8167-15664439B6C4}">
  <dimension ref="B2:H15"/>
  <sheetViews>
    <sheetView workbookViewId="0">
      <selection activeCell="A7" sqref="A7"/>
    </sheetView>
  </sheetViews>
  <sheetFormatPr defaultRowHeight="13.5" x14ac:dyDescent="0.15"/>
  <cols>
    <col min="1" max="1" width="1.625" customWidth="1"/>
    <col min="2" max="2" width="9.625" customWidth="1"/>
    <col min="3" max="3" width="9.25" customWidth="1"/>
    <col min="4" max="4" width="10.625" customWidth="1"/>
    <col min="5" max="6" width="12.625" customWidth="1"/>
    <col min="7" max="7" width="15.625" customWidth="1"/>
    <col min="8" max="8" width="10.625" customWidth="1"/>
  </cols>
  <sheetData>
    <row r="2" spans="2:8" x14ac:dyDescent="0.15">
      <c r="D2" t="s">
        <v>15</v>
      </c>
      <c r="G2" s="12"/>
      <c r="H2" s="12"/>
    </row>
    <row r="3" spans="2:8" x14ac:dyDescent="0.15">
      <c r="H3" s="1" t="s">
        <v>13</v>
      </c>
    </row>
    <row r="4" spans="2:8" x14ac:dyDescent="0.15">
      <c r="C4" s="19"/>
      <c r="F4" s="15"/>
    </row>
    <row r="5" spans="2:8" x14ac:dyDescent="0.15">
      <c r="B5" s="10" t="s">
        <v>14</v>
      </c>
      <c r="C5" s="18" t="s">
        <v>11</v>
      </c>
      <c r="D5" s="10" t="s">
        <v>7</v>
      </c>
      <c r="E5" s="10" t="s">
        <v>8</v>
      </c>
      <c r="F5" s="10" t="s">
        <v>9</v>
      </c>
      <c r="G5" s="11"/>
      <c r="H5" s="12"/>
    </row>
    <row r="6" spans="2:8" x14ac:dyDescent="0.15">
      <c r="B6" s="20">
        <v>43797</v>
      </c>
      <c r="C6" s="16">
        <v>0.23958333333333334</v>
      </c>
      <c r="D6" s="7">
        <v>118</v>
      </c>
      <c r="E6" s="7">
        <v>101</v>
      </c>
      <c r="F6" s="7">
        <v>80</v>
      </c>
      <c r="G6" s="13"/>
      <c r="H6" s="14"/>
    </row>
    <row r="7" spans="2:8" x14ac:dyDescent="0.15">
      <c r="B7" s="20">
        <v>43797</v>
      </c>
      <c r="C7" s="16">
        <v>0.23958333333333334</v>
      </c>
      <c r="D7" s="7">
        <v>128</v>
      </c>
      <c r="E7" s="7">
        <v>102</v>
      </c>
      <c r="F7" s="7">
        <v>79</v>
      </c>
      <c r="G7" s="13"/>
      <c r="H7" s="14"/>
    </row>
    <row r="8" spans="2:8" ht="14.25" thickBot="1" x14ac:dyDescent="0.2">
      <c r="B8" s="21">
        <v>43797</v>
      </c>
      <c r="C8" s="17">
        <v>0.23958333333333334</v>
      </c>
      <c r="D8" s="8">
        <v>126</v>
      </c>
      <c r="E8" s="8">
        <v>100</v>
      </c>
      <c r="F8" s="8">
        <v>80</v>
      </c>
      <c r="G8" s="13"/>
      <c r="H8" s="14"/>
    </row>
    <row r="9" spans="2:8" ht="14.25" thickTop="1" x14ac:dyDescent="0.15">
      <c r="B9" s="22"/>
      <c r="C9" s="24" t="s">
        <v>0</v>
      </c>
      <c r="D9" s="5">
        <f>ROUND(AVERAGE(D6:D8),1)</f>
        <v>124</v>
      </c>
      <c r="E9" s="5">
        <f>ROUND(AVERAGE(E6:E8),1)</f>
        <v>101</v>
      </c>
      <c r="F9" s="5">
        <f>ROUND(AVERAGE(F6:F8),1)</f>
        <v>79.7</v>
      </c>
      <c r="G9" s="13"/>
      <c r="H9" s="14"/>
    </row>
    <row r="10" spans="2:8" x14ac:dyDescent="0.15">
      <c r="B10" s="23"/>
      <c r="C10" s="25" t="s">
        <v>2</v>
      </c>
      <c r="D10" s="6">
        <f>ROUND(STDEV(D6:D8),3)</f>
        <v>5.2919999999999998</v>
      </c>
      <c r="E10" s="6">
        <f>ROUND(STDEV(E6:E8),3)</f>
        <v>1</v>
      </c>
      <c r="F10" s="6">
        <f>ROUND(STDEV(F6:F8),3)</f>
        <v>0.57699999999999996</v>
      </c>
      <c r="G10" s="11"/>
      <c r="H10" s="12"/>
    </row>
    <row r="11" spans="2:8" x14ac:dyDescent="0.15">
      <c r="B11" s="23"/>
      <c r="C11" s="25" t="s">
        <v>1</v>
      </c>
      <c r="D11" s="6">
        <f>ROUND(2*SQRT((D10/SQRT(COUNT(D6:D8)))^2+$H$11^2),2)</f>
        <v>6.14</v>
      </c>
      <c r="E11" s="6">
        <f>ROUND(2*SQRT((E10/SQRT(COUNT(E6:E8)))^2+$H$11^2),2)</f>
        <v>1.29</v>
      </c>
      <c r="F11" s="6">
        <f>ROUND(2*SQRT((F10/SQRT(COUNT(F6:F8)))^2+$H$11^2),2)</f>
        <v>0.88</v>
      </c>
      <c r="G11" s="3" t="s">
        <v>3</v>
      </c>
      <c r="H11" s="2">
        <f>ROUND((1*0.5)/SQRT(3),3)</f>
        <v>0.28899999999999998</v>
      </c>
    </row>
    <row r="12" spans="2:8" x14ac:dyDescent="0.15">
      <c r="E12" s="9"/>
      <c r="F12" s="9"/>
    </row>
    <row r="13" spans="2:8" x14ac:dyDescent="0.15">
      <c r="D13">
        <f>D10/SQRT(COUNT(D6:D8))</f>
        <v>3.0553376245514996</v>
      </c>
      <c r="E13">
        <f>E10/SQRT(COUNT(E6:E8))</f>
        <v>0.57735026918962584</v>
      </c>
      <c r="F13">
        <f>F10/SQRT(COUNT(F6:F8))</f>
        <v>0.33313110532241408</v>
      </c>
      <c r="G13" t="s">
        <v>4</v>
      </c>
    </row>
    <row r="14" spans="2:8" x14ac:dyDescent="0.15">
      <c r="D14">
        <f>SQRT(D13^2+$H$11^2)</f>
        <v>3.0689752361333906</v>
      </c>
      <c r="E14">
        <f>SQRT(E13^2+$H$11^2)</f>
        <v>0.64564257397830682</v>
      </c>
      <c r="F14">
        <f>SQRT(F13^2+$H$11^2)</f>
        <v>0.44101851812971904</v>
      </c>
      <c r="G14" t="s">
        <v>5</v>
      </c>
    </row>
    <row r="15" spans="2:8" x14ac:dyDescent="0.15">
      <c r="D15">
        <f>2*D14</f>
        <v>6.1379504722667813</v>
      </c>
      <c r="E15">
        <f>2*E14</f>
        <v>1.2912851479566136</v>
      </c>
      <c r="F15">
        <f>2*F14</f>
        <v>0.88203703625943808</v>
      </c>
      <c r="G15" t="s">
        <v>6</v>
      </c>
    </row>
  </sheetData>
  <phoneticPr fontId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D8BD4A-FE60-4722-834A-764256A547C2}">
  <dimension ref="B2:H20"/>
  <sheetViews>
    <sheetView workbookViewId="0">
      <selection activeCell="D16" sqref="D16"/>
    </sheetView>
  </sheetViews>
  <sheetFormatPr defaultRowHeight="13.5" x14ac:dyDescent="0.15"/>
  <cols>
    <col min="1" max="1" width="1.625" customWidth="1"/>
    <col min="2" max="2" width="9.625" customWidth="1"/>
    <col min="3" max="3" width="9.25" customWidth="1"/>
    <col min="4" max="4" width="10.625" customWidth="1"/>
    <col min="5" max="6" width="12.625" customWidth="1"/>
    <col min="7" max="7" width="15.625" customWidth="1"/>
    <col min="8" max="8" width="10.625" customWidth="1"/>
  </cols>
  <sheetData>
    <row r="2" spans="2:8" x14ac:dyDescent="0.15">
      <c r="D2" t="s">
        <v>15</v>
      </c>
      <c r="G2" s="12"/>
      <c r="H2" s="12"/>
    </row>
    <row r="3" spans="2:8" x14ac:dyDescent="0.15">
      <c r="H3" s="1" t="s">
        <v>13</v>
      </c>
    </row>
    <row r="4" spans="2:8" x14ac:dyDescent="0.15">
      <c r="C4" s="19"/>
      <c r="F4" s="15"/>
    </row>
    <row r="5" spans="2:8" x14ac:dyDescent="0.15">
      <c r="B5" s="10" t="s">
        <v>14</v>
      </c>
      <c r="C5" s="18" t="s">
        <v>11</v>
      </c>
      <c r="D5" s="10" t="s">
        <v>7</v>
      </c>
      <c r="E5" s="10" t="s">
        <v>8</v>
      </c>
      <c r="F5" s="10" t="s">
        <v>9</v>
      </c>
      <c r="G5" s="11"/>
      <c r="H5" s="12"/>
    </row>
    <row r="6" spans="2:8" x14ac:dyDescent="0.15">
      <c r="B6" s="20">
        <v>43797</v>
      </c>
      <c r="C6" s="16">
        <v>0.89583333333333337</v>
      </c>
      <c r="D6" s="7"/>
      <c r="E6" s="7"/>
      <c r="F6" s="7"/>
      <c r="G6" s="13"/>
      <c r="H6" s="14"/>
    </row>
    <row r="7" spans="2:8" x14ac:dyDescent="0.15">
      <c r="B7" s="20">
        <v>43797</v>
      </c>
      <c r="C7" s="16">
        <v>0.89583333333333337</v>
      </c>
      <c r="D7" s="7">
        <v>153</v>
      </c>
      <c r="E7" s="7">
        <v>101</v>
      </c>
      <c r="F7" s="7">
        <v>61</v>
      </c>
      <c r="G7" s="13"/>
      <c r="H7" s="14"/>
    </row>
    <row r="8" spans="2:8" x14ac:dyDescent="0.15">
      <c r="B8" s="20">
        <v>43797</v>
      </c>
      <c r="C8" s="16">
        <v>0.89583333333333337</v>
      </c>
      <c r="D8" s="7">
        <v>154</v>
      </c>
      <c r="E8" s="7">
        <v>98</v>
      </c>
      <c r="F8" s="7">
        <v>57</v>
      </c>
      <c r="G8" s="13"/>
      <c r="H8" s="14"/>
    </row>
    <row r="9" spans="2:8" x14ac:dyDescent="0.15">
      <c r="B9" s="20">
        <v>43797</v>
      </c>
      <c r="C9" s="16">
        <v>0.89583333333333337</v>
      </c>
      <c r="D9" s="7">
        <v>162</v>
      </c>
      <c r="E9" s="7">
        <v>104</v>
      </c>
      <c r="F9" s="7">
        <v>59</v>
      </c>
      <c r="G9" s="13"/>
      <c r="H9" s="14"/>
    </row>
    <row r="10" spans="2:8" x14ac:dyDescent="0.15">
      <c r="B10" s="20">
        <v>43797</v>
      </c>
      <c r="C10" s="16">
        <v>0.89583333333333337</v>
      </c>
      <c r="D10" s="7"/>
      <c r="E10" s="7"/>
      <c r="F10" s="7"/>
      <c r="G10" s="13"/>
      <c r="H10" s="14"/>
    </row>
    <row r="11" spans="2:8" x14ac:dyDescent="0.15">
      <c r="B11" s="20">
        <v>43797</v>
      </c>
      <c r="C11" s="16">
        <v>0.89583333333333337</v>
      </c>
      <c r="D11" s="7">
        <v>135</v>
      </c>
      <c r="E11" s="7">
        <v>104</v>
      </c>
      <c r="F11" s="7">
        <v>66</v>
      </c>
      <c r="G11" s="13"/>
      <c r="H11" s="14"/>
    </row>
    <row r="12" spans="2:8" x14ac:dyDescent="0.15">
      <c r="B12" s="20">
        <v>43797</v>
      </c>
      <c r="C12" s="16">
        <v>0.89583333333333337</v>
      </c>
      <c r="D12" s="7">
        <v>148</v>
      </c>
      <c r="E12" s="7">
        <v>96</v>
      </c>
      <c r="F12" s="7">
        <v>58</v>
      </c>
      <c r="G12" s="13"/>
      <c r="H12" s="14"/>
    </row>
    <row r="13" spans="2:8" ht="14.25" thickBot="1" x14ac:dyDescent="0.2">
      <c r="B13" s="21">
        <v>43797</v>
      </c>
      <c r="C13" s="17">
        <v>0.89583333333333337</v>
      </c>
      <c r="D13" s="8">
        <v>142</v>
      </c>
      <c r="E13" s="8">
        <v>101</v>
      </c>
      <c r="F13" s="8">
        <v>61</v>
      </c>
      <c r="G13" s="13"/>
      <c r="H13" s="14"/>
    </row>
    <row r="14" spans="2:8" ht="14.25" thickTop="1" x14ac:dyDescent="0.15">
      <c r="B14" s="22"/>
      <c r="C14" s="24" t="s">
        <v>0</v>
      </c>
      <c r="D14" s="5">
        <f>ROUND(AVERAGE(D6:D13),1)</f>
        <v>149</v>
      </c>
      <c r="E14" s="5">
        <f>ROUND(AVERAGE(E6:E13),1)</f>
        <v>100.7</v>
      </c>
      <c r="F14" s="5">
        <f>ROUND(AVERAGE(F6:F13),1)</f>
        <v>60.3</v>
      </c>
      <c r="G14" s="13"/>
      <c r="H14" s="14"/>
    </row>
    <row r="15" spans="2:8" x14ac:dyDescent="0.15">
      <c r="B15" s="23"/>
      <c r="C15" s="25" t="s">
        <v>2</v>
      </c>
      <c r="D15" s="6">
        <f>ROUND(STDEV(D6:D13),3)</f>
        <v>9.5500000000000007</v>
      </c>
      <c r="E15" s="6">
        <f>ROUND(STDEV(E6:E13),3)</f>
        <v>3.2040000000000002</v>
      </c>
      <c r="F15" s="6">
        <f>ROUND(STDEV(F6:F13),3)</f>
        <v>3.2040000000000002</v>
      </c>
      <c r="G15" s="11"/>
      <c r="H15" s="12"/>
    </row>
    <row r="16" spans="2:8" x14ac:dyDescent="0.15">
      <c r="B16" s="23"/>
      <c r="C16" s="25" t="s">
        <v>1</v>
      </c>
      <c r="D16" s="6">
        <f>ROUND(2*SQRT((D15/SQRT(COUNT(D6:D13)))^2+$H$16^2),2)</f>
        <v>7.82</v>
      </c>
      <c r="E16" s="6">
        <f>ROUND(2*SQRT((E15/SQRT(COUNT(E6:E13)))^2+$H$16^2),2)</f>
        <v>2.68</v>
      </c>
      <c r="F16" s="6">
        <f>ROUND(2*SQRT((F15/SQRT(COUNT(F6:F13)))^2+$H$16^2),2)</f>
        <v>2.68</v>
      </c>
      <c r="G16" s="3" t="s">
        <v>3</v>
      </c>
      <c r="H16" s="2">
        <f>ROUND((1*0.5)/SQRT(3),3)</f>
        <v>0.28899999999999998</v>
      </c>
    </row>
    <row r="17" spans="4:7" x14ac:dyDescent="0.15">
      <c r="E17" s="9"/>
      <c r="F17" s="9"/>
    </row>
    <row r="18" spans="4:7" x14ac:dyDescent="0.15">
      <c r="D18">
        <f>D15/SQRT(COUNT(D6:D13))</f>
        <v>3.8987711739298923</v>
      </c>
      <c r="E18">
        <f>E15/SQRT(COUNT(E6:E13))</f>
        <v>1.3080275226462172</v>
      </c>
      <c r="F18">
        <f>F15/SQRT(COUNT(F6:F13))</f>
        <v>1.3080275226462172</v>
      </c>
      <c r="G18" t="s">
        <v>4</v>
      </c>
    </row>
    <row r="19" spans="4:7" x14ac:dyDescent="0.15">
      <c r="D19">
        <f>SQRT(D18^2+$H$16^2)</f>
        <v>3.9094676960766246</v>
      </c>
      <c r="E19">
        <f>SQRT(E18^2+$H$16^2)</f>
        <v>1.3395734395694774</v>
      </c>
      <c r="F19">
        <f>SQRT(F18^2+$H$16^2)</f>
        <v>1.3395734395694774</v>
      </c>
      <c r="G19" t="s">
        <v>5</v>
      </c>
    </row>
    <row r="20" spans="4:7" x14ac:dyDescent="0.15">
      <c r="D20">
        <f>2*D19</f>
        <v>7.8189353921532492</v>
      </c>
      <c r="E20">
        <f>2*E19</f>
        <v>2.6791468791389548</v>
      </c>
      <c r="F20">
        <f>2*F19</f>
        <v>2.6791468791389548</v>
      </c>
      <c r="G20" t="s">
        <v>6</v>
      </c>
    </row>
  </sheetData>
  <phoneticPr fontId="1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4AB2A6-254B-4CE5-985E-6E7A5EE74A33}">
  <dimension ref="B2:H15"/>
  <sheetViews>
    <sheetView workbookViewId="0">
      <selection activeCell="D2" sqref="D2"/>
    </sheetView>
  </sheetViews>
  <sheetFormatPr defaultRowHeight="13.5" x14ac:dyDescent="0.15"/>
  <cols>
    <col min="1" max="1" width="1.625" customWidth="1"/>
    <col min="2" max="2" width="9.625" customWidth="1"/>
    <col min="3" max="3" width="9.25" customWidth="1"/>
    <col min="4" max="4" width="10.625" customWidth="1"/>
    <col min="5" max="6" width="12.625" customWidth="1"/>
    <col min="7" max="7" width="15.625" customWidth="1"/>
    <col min="8" max="8" width="10.625" customWidth="1"/>
  </cols>
  <sheetData>
    <row r="2" spans="2:8" x14ac:dyDescent="0.15">
      <c r="D2" t="s">
        <v>15</v>
      </c>
      <c r="G2" s="12"/>
      <c r="H2" s="12"/>
    </row>
    <row r="3" spans="2:8" x14ac:dyDescent="0.15">
      <c r="H3" s="1" t="s">
        <v>13</v>
      </c>
    </row>
    <row r="4" spans="2:8" x14ac:dyDescent="0.15">
      <c r="C4" s="19"/>
      <c r="F4" s="15"/>
    </row>
    <row r="5" spans="2:8" x14ac:dyDescent="0.15">
      <c r="B5" s="10" t="s">
        <v>14</v>
      </c>
      <c r="C5" s="18" t="s">
        <v>11</v>
      </c>
      <c r="D5" s="10" t="s">
        <v>7</v>
      </c>
      <c r="E5" s="10" t="s">
        <v>8</v>
      </c>
      <c r="F5" s="10" t="s">
        <v>9</v>
      </c>
      <c r="G5" s="11"/>
      <c r="H5" s="12"/>
    </row>
    <row r="6" spans="2:8" x14ac:dyDescent="0.15">
      <c r="B6" s="20">
        <v>43799</v>
      </c>
      <c r="C6" s="16">
        <v>0.24305555555555555</v>
      </c>
      <c r="D6" s="7">
        <v>175</v>
      </c>
      <c r="E6" s="7">
        <v>94</v>
      </c>
      <c r="F6" s="7">
        <v>76</v>
      </c>
      <c r="G6" s="13"/>
      <c r="H6" s="14"/>
    </row>
    <row r="7" spans="2:8" x14ac:dyDescent="0.15">
      <c r="B7" s="20">
        <v>43799</v>
      </c>
      <c r="C7" s="16">
        <v>0.24305555555555555</v>
      </c>
      <c r="D7" s="7">
        <v>177</v>
      </c>
      <c r="E7" s="7">
        <v>105</v>
      </c>
      <c r="F7" s="7">
        <v>70</v>
      </c>
      <c r="G7" s="13"/>
      <c r="H7" s="14"/>
    </row>
    <row r="8" spans="2:8" ht="14.25" thickBot="1" x14ac:dyDescent="0.2">
      <c r="B8" s="21">
        <v>43799</v>
      </c>
      <c r="C8" s="17">
        <v>0.24305555555555555</v>
      </c>
      <c r="D8" s="8">
        <v>172</v>
      </c>
      <c r="E8" s="8">
        <v>110</v>
      </c>
      <c r="F8" s="8">
        <v>64</v>
      </c>
      <c r="G8" s="13"/>
      <c r="H8" s="14"/>
    </row>
    <row r="9" spans="2:8" ht="14.25" thickTop="1" x14ac:dyDescent="0.15">
      <c r="B9" s="22"/>
      <c r="C9" s="24" t="s">
        <v>0</v>
      </c>
      <c r="D9" s="5">
        <f>ROUND(AVERAGE(D6:D8),1)</f>
        <v>174.7</v>
      </c>
      <c r="E9" s="5">
        <f>ROUND(AVERAGE(E6:E8),1)</f>
        <v>103</v>
      </c>
      <c r="F9" s="5">
        <f>ROUND(AVERAGE(F6:F8),1)</f>
        <v>70</v>
      </c>
      <c r="G9" s="13"/>
      <c r="H9" s="14"/>
    </row>
    <row r="10" spans="2:8" x14ac:dyDescent="0.15">
      <c r="B10" s="23"/>
      <c r="C10" s="25" t="s">
        <v>2</v>
      </c>
      <c r="D10" s="6">
        <f>ROUND(STDEV(D6:D8),3)</f>
        <v>2.5169999999999999</v>
      </c>
      <c r="E10" s="6">
        <f>ROUND(STDEV(E6:E8),3)</f>
        <v>8.1850000000000005</v>
      </c>
      <c r="F10" s="6">
        <f>ROUND(STDEV(F6:F8),3)</f>
        <v>6</v>
      </c>
      <c r="G10" s="11"/>
      <c r="H10" s="12"/>
    </row>
    <row r="11" spans="2:8" x14ac:dyDescent="0.15">
      <c r="B11" s="23"/>
      <c r="C11" s="25" t="s">
        <v>1</v>
      </c>
      <c r="D11" s="6">
        <f>ROUND(2*SQRT((D10/SQRT(COUNT(D6:D8)))^2+$H$11^2),2)</f>
        <v>2.96</v>
      </c>
      <c r="E11" s="6">
        <f>ROUND(2*SQRT((E10/SQRT(COUNT(E6:E8)))^2+$H$11^2),2)</f>
        <v>9.4700000000000006</v>
      </c>
      <c r="F11" s="6">
        <f>ROUND(2*SQRT((F10/SQRT(COUNT(F6:F8)))^2+$H$11^2),2)</f>
        <v>6.95</v>
      </c>
      <c r="G11" s="3" t="s">
        <v>3</v>
      </c>
      <c r="H11" s="2">
        <f>ROUND((1*0.5)/SQRT(3),3)</f>
        <v>0.28899999999999998</v>
      </c>
    </row>
    <row r="12" spans="2:8" x14ac:dyDescent="0.15">
      <c r="E12" s="9"/>
      <c r="F12" s="9"/>
    </row>
    <row r="13" spans="2:8" x14ac:dyDescent="0.15">
      <c r="D13">
        <f>D10/SQRT(COUNT(D6:D8))</f>
        <v>1.4531906275502882</v>
      </c>
      <c r="E13">
        <f>E10/SQRT(COUNT(E6:E8))</f>
        <v>4.7256119533170873</v>
      </c>
      <c r="F13">
        <f>F10/SQRT(COUNT(F6:F8))</f>
        <v>3.4641016151377548</v>
      </c>
      <c r="G13" t="s">
        <v>4</v>
      </c>
    </row>
    <row r="14" spans="2:8" x14ac:dyDescent="0.15">
      <c r="D14">
        <f>SQRT(D13^2+$H$11^2)</f>
        <v>1.4816490812604719</v>
      </c>
      <c r="E14">
        <f>SQRT(E13^2+$H$11^2)</f>
        <v>4.7344407624695588</v>
      </c>
      <c r="F14">
        <f>SQRT(F13^2+$H$11^2)</f>
        <v>3.4761359294480991</v>
      </c>
      <c r="G14" t="s">
        <v>5</v>
      </c>
    </row>
    <row r="15" spans="2:8" x14ac:dyDescent="0.15">
      <c r="D15">
        <f>2*D14</f>
        <v>2.9632981625209438</v>
      </c>
      <c r="E15">
        <f>2*E14</f>
        <v>9.4688815249391176</v>
      </c>
      <c r="F15">
        <f>2*F14</f>
        <v>6.9522718588961983</v>
      </c>
      <c r="G15" t="s">
        <v>6</v>
      </c>
    </row>
  </sheetData>
  <phoneticPr fontId="1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FE4725-D70D-4D0C-95D6-B6BF2045BEEE}">
  <dimension ref="B2:H15"/>
  <sheetViews>
    <sheetView workbookViewId="0">
      <selection activeCell="D8" sqref="D8"/>
    </sheetView>
  </sheetViews>
  <sheetFormatPr defaultRowHeight="13.5" x14ac:dyDescent="0.15"/>
  <cols>
    <col min="1" max="1" width="1.625" customWidth="1"/>
    <col min="2" max="2" width="9.625" customWidth="1"/>
    <col min="3" max="3" width="9.25" customWidth="1"/>
    <col min="4" max="4" width="10.625" customWidth="1"/>
    <col min="5" max="6" width="12.625" customWidth="1"/>
    <col min="7" max="7" width="15.625" customWidth="1"/>
    <col min="8" max="8" width="10.625" customWidth="1"/>
  </cols>
  <sheetData>
    <row r="2" spans="2:8" x14ac:dyDescent="0.15">
      <c r="D2" t="s">
        <v>16</v>
      </c>
      <c r="G2" s="12"/>
      <c r="H2" s="12"/>
    </row>
    <row r="3" spans="2:8" x14ac:dyDescent="0.15">
      <c r="H3" s="1" t="s">
        <v>13</v>
      </c>
    </row>
    <row r="4" spans="2:8" x14ac:dyDescent="0.15">
      <c r="C4" s="19"/>
      <c r="F4" s="15"/>
    </row>
    <row r="5" spans="2:8" x14ac:dyDescent="0.15">
      <c r="B5" s="10" t="s">
        <v>14</v>
      </c>
      <c r="C5" s="18" t="s">
        <v>11</v>
      </c>
      <c r="D5" s="10" t="s">
        <v>7</v>
      </c>
      <c r="E5" s="10" t="s">
        <v>8</v>
      </c>
      <c r="F5" s="10" t="s">
        <v>9</v>
      </c>
      <c r="G5" s="11"/>
      <c r="H5" s="12"/>
    </row>
    <row r="6" spans="2:8" x14ac:dyDescent="0.15">
      <c r="B6" s="20">
        <v>43800</v>
      </c>
      <c r="C6" s="16">
        <v>0.5625</v>
      </c>
      <c r="D6" s="7">
        <v>126</v>
      </c>
      <c r="E6" s="7">
        <v>77</v>
      </c>
      <c r="F6" s="7">
        <v>94</v>
      </c>
      <c r="G6" s="13"/>
      <c r="H6" s="14"/>
    </row>
    <row r="7" spans="2:8" x14ac:dyDescent="0.15">
      <c r="B7" s="20">
        <v>43800</v>
      </c>
      <c r="C7" s="16">
        <v>0.5625</v>
      </c>
      <c r="D7" s="7">
        <v>129</v>
      </c>
      <c r="E7" s="7">
        <v>69</v>
      </c>
      <c r="F7" s="7">
        <v>90</v>
      </c>
      <c r="G7" s="13"/>
      <c r="H7" s="14"/>
    </row>
    <row r="8" spans="2:8" ht="14.25" thickBot="1" x14ac:dyDescent="0.2">
      <c r="B8" s="21">
        <v>43800</v>
      </c>
      <c r="C8" s="17">
        <v>0.5625</v>
      </c>
      <c r="D8" s="8">
        <v>117</v>
      </c>
      <c r="E8" s="8">
        <v>72</v>
      </c>
      <c r="F8" s="8">
        <v>95</v>
      </c>
      <c r="G8" s="13"/>
      <c r="H8" s="14"/>
    </row>
    <row r="9" spans="2:8" ht="14.25" thickTop="1" x14ac:dyDescent="0.15">
      <c r="B9" s="22"/>
      <c r="C9" s="24" t="s">
        <v>0</v>
      </c>
      <c r="D9" s="5">
        <f>ROUND(AVERAGE(D6:D8),1)</f>
        <v>124</v>
      </c>
      <c r="E9" s="5">
        <f>ROUND(AVERAGE(E6:E8),1)</f>
        <v>72.7</v>
      </c>
      <c r="F9" s="5">
        <f>ROUND(AVERAGE(F6:F8),1)</f>
        <v>93</v>
      </c>
      <c r="G9" s="13"/>
      <c r="H9" s="14"/>
    </row>
    <row r="10" spans="2:8" x14ac:dyDescent="0.15">
      <c r="B10" s="23"/>
      <c r="C10" s="25" t="s">
        <v>2</v>
      </c>
      <c r="D10" s="6">
        <f>ROUND(STDEV(D6:D8),3)</f>
        <v>6.2450000000000001</v>
      </c>
      <c r="E10" s="6">
        <f>ROUND(STDEV(E6:E8),3)</f>
        <v>4.0410000000000004</v>
      </c>
      <c r="F10" s="6">
        <f>ROUND(STDEV(F6:F8),3)</f>
        <v>2.6459999999999999</v>
      </c>
      <c r="G10" s="11"/>
      <c r="H10" s="12"/>
    </row>
    <row r="11" spans="2:8" x14ac:dyDescent="0.15">
      <c r="B11" s="23"/>
      <c r="C11" s="25" t="s">
        <v>1</v>
      </c>
      <c r="D11" s="6">
        <f>ROUND(2*SQRT((D10/SQRT(COUNT(D6:D8)))^2+$H$11^2),2)</f>
        <v>7.23</v>
      </c>
      <c r="E11" s="6">
        <f>ROUND(2*SQRT((E10/SQRT(COUNT(E6:E8)))^2+$H$11^2),2)</f>
        <v>4.7</v>
      </c>
      <c r="F11" s="6">
        <f>ROUND(2*SQRT((F10/SQRT(COUNT(F6:F8)))^2+$H$11^2),2)</f>
        <v>3.11</v>
      </c>
      <c r="G11" s="3" t="s">
        <v>3</v>
      </c>
      <c r="H11" s="2">
        <f>ROUND((1*0.5)/SQRT(3),3)</f>
        <v>0.28899999999999998</v>
      </c>
    </row>
    <row r="12" spans="2:8" x14ac:dyDescent="0.15">
      <c r="E12" s="9"/>
      <c r="F12" s="9"/>
    </row>
    <row r="13" spans="2:8" x14ac:dyDescent="0.15">
      <c r="D13">
        <f>D10/SQRT(COUNT(D6:D8))</f>
        <v>3.6055524310892131</v>
      </c>
      <c r="E13">
        <f>E10/SQRT(COUNT(E6:E8))</f>
        <v>2.3330724377952778</v>
      </c>
      <c r="F13">
        <f>F10/SQRT(COUNT(F6:F8))</f>
        <v>1.5276688122757498</v>
      </c>
      <c r="G13" t="s">
        <v>4</v>
      </c>
    </row>
    <row r="14" spans="2:8" x14ac:dyDescent="0.15">
      <c r="D14">
        <f>SQRT(D13^2+$H$11^2)</f>
        <v>3.6171161625434887</v>
      </c>
      <c r="E14">
        <f>SQRT(E13^2+$H$11^2)</f>
        <v>2.3509036560437777</v>
      </c>
      <c r="F14">
        <f>SQRT(F13^2+$H$11^2)</f>
        <v>1.5547646124092227</v>
      </c>
      <c r="G14" t="s">
        <v>5</v>
      </c>
    </row>
    <row r="15" spans="2:8" x14ac:dyDescent="0.15">
      <c r="D15">
        <f>2*D14</f>
        <v>7.2342323250869773</v>
      </c>
      <c r="E15">
        <f>2*E14</f>
        <v>4.7018073120875554</v>
      </c>
      <c r="F15">
        <f>2*F14</f>
        <v>3.1095292248184454</v>
      </c>
      <c r="G15" t="s">
        <v>6</v>
      </c>
    </row>
  </sheetData>
  <phoneticPr fontId="1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G17"/>
  <sheetViews>
    <sheetView workbookViewId="0">
      <selection activeCell="B1" sqref="B1"/>
    </sheetView>
  </sheetViews>
  <sheetFormatPr defaultRowHeight="13.5" x14ac:dyDescent="0.15"/>
  <cols>
    <col min="1" max="1" width="1.625" customWidth="1"/>
    <col min="2" max="2" width="9.25" customWidth="1"/>
    <col min="3" max="3" width="10.625" customWidth="1"/>
    <col min="4" max="5" width="12.625" customWidth="1"/>
    <col min="6" max="6" width="15.625" customWidth="1"/>
    <col min="7" max="7" width="10.625" customWidth="1"/>
  </cols>
  <sheetData>
    <row r="2" spans="2:7" x14ac:dyDescent="0.15">
      <c r="D2" t="s">
        <v>10</v>
      </c>
      <c r="F2" s="12"/>
      <c r="G2" s="12"/>
    </row>
    <row r="3" spans="2:7" x14ac:dyDescent="0.15">
      <c r="G3" s="1" t="s">
        <v>13</v>
      </c>
    </row>
    <row r="4" spans="2:7" x14ac:dyDescent="0.15">
      <c r="B4" s="19" t="s">
        <v>12</v>
      </c>
      <c r="E4" s="15"/>
      <c r="G4" s="1"/>
    </row>
    <row r="5" spans="2:7" x14ac:dyDescent="0.15">
      <c r="B5" s="18" t="s">
        <v>11</v>
      </c>
      <c r="C5" s="10" t="s">
        <v>7</v>
      </c>
      <c r="D5" s="10" t="s">
        <v>8</v>
      </c>
      <c r="E5" s="10" t="s">
        <v>9</v>
      </c>
      <c r="F5" s="11"/>
      <c r="G5" s="12"/>
    </row>
    <row r="6" spans="2:7" x14ac:dyDescent="0.15">
      <c r="B6" s="16">
        <v>0.40902777777777777</v>
      </c>
      <c r="C6" s="7">
        <v>143</v>
      </c>
      <c r="D6" s="7">
        <v>85</v>
      </c>
      <c r="E6" s="7">
        <v>58</v>
      </c>
      <c r="F6" s="13"/>
      <c r="G6" s="14"/>
    </row>
    <row r="7" spans="2:7" x14ac:dyDescent="0.15">
      <c r="B7" s="16">
        <v>0.40972222222222227</v>
      </c>
      <c r="C7" s="7">
        <v>146</v>
      </c>
      <c r="D7" s="7">
        <v>89</v>
      </c>
      <c r="E7" s="7">
        <v>60</v>
      </c>
      <c r="F7" s="13"/>
      <c r="G7" s="14"/>
    </row>
    <row r="8" spans="2:7" x14ac:dyDescent="0.15">
      <c r="B8" s="16">
        <v>0.41111111111111115</v>
      </c>
      <c r="C8" s="7">
        <v>139</v>
      </c>
      <c r="D8" s="7">
        <v>90</v>
      </c>
      <c r="E8" s="7">
        <v>61</v>
      </c>
      <c r="F8" s="13"/>
      <c r="G8" s="14"/>
    </row>
    <row r="9" spans="2:7" x14ac:dyDescent="0.15">
      <c r="B9" s="16">
        <v>0.41180555555555554</v>
      </c>
      <c r="C9" s="7">
        <v>148</v>
      </c>
      <c r="D9" s="7">
        <v>102</v>
      </c>
      <c r="E9" s="7">
        <v>63</v>
      </c>
      <c r="F9" s="13"/>
      <c r="G9" s="14"/>
    </row>
    <row r="10" spans="2:7" ht="14.25" thickBot="1" x14ac:dyDescent="0.2">
      <c r="B10" s="17">
        <v>0.41250000000000003</v>
      </c>
      <c r="C10" s="8">
        <v>143</v>
      </c>
      <c r="D10" s="8">
        <v>95</v>
      </c>
      <c r="E10" s="8">
        <v>62</v>
      </c>
      <c r="F10" s="13"/>
      <c r="G10" s="14"/>
    </row>
    <row r="11" spans="2:7" ht="14.25" thickTop="1" x14ac:dyDescent="0.15">
      <c r="B11" s="4" t="s">
        <v>0</v>
      </c>
      <c r="C11" s="5">
        <f>ROUND(AVERAGE(C6:C10),1)</f>
        <v>143.80000000000001</v>
      </c>
      <c r="D11" s="5">
        <f>ROUND(AVERAGE(D6:D10),1)</f>
        <v>92.2</v>
      </c>
      <c r="E11" s="5">
        <f>ROUND(AVERAGE(E6:E10),1)</f>
        <v>60.8</v>
      </c>
      <c r="F11" s="13"/>
      <c r="G11" s="14"/>
    </row>
    <row r="12" spans="2:7" x14ac:dyDescent="0.15">
      <c r="B12" s="3" t="s">
        <v>2</v>
      </c>
      <c r="C12" s="6">
        <f>ROUND(STDEV(C6:C10),3)</f>
        <v>3.4209999999999998</v>
      </c>
      <c r="D12" s="6">
        <f>ROUND(STDEV(D6:D10),3)</f>
        <v>6.5350000000000001</v>
      </c>
      <c r="E12" s="6">
        <f>ROUND(STDEV(E6:E10),3)</f>
        <v>1.9239999999999999</v>
      </c>
      <c r="F12" s="11"/>
      <c r="G12" s="12"/>
    </row>
    <row r="13" spans="2:7" x14ac:dyDescent="0.15">
      <c r="B13" s="3" t="s">
        <v>1</v>
      </c>
      <c r="C13" s="6">
        <f>ROUND(2*SQRT((C12/SQRT(COUNT(C6:C10)))^2+$G$13^2),2)</f>
        <v>3.11</v>
      </c>
      <c r="D13" s="6">
        <f>ROUND(2*SQRT((D12/SQRT(COUNT(D6:D10)))^2+$G$13^2),2)</f>
        <v>5.87</v>
      </c>
      <c r="E13" s="6">
        <f>ROUND(2*SQRT((E12/SQRT(COUNT(E6:E10)))^2+$G$13^2),2)</f>
        <v>1.82</v>
      </c>
      <c r="F13" s="3" t="s">
        <v>3</v>
      </c>
      <c r="G13" s="2">
        <f>ROUND((1*0.5)/SQRT(3),3)</f>
        <v>0.28899999999999998</v>
      </c>
    </row>
    <row r="14" spans="2:7" x14ac:dyDescent="0.15">
      <c r="D14" s="9"/>
      <c r="E14" s="9"/>
    </row>
    <row r="15" spans="2:7" x14ac:dyDescent="0.15">
      <c r="C15">
        <f>C12/SQRT(COUNT(C6:C10))</f>
        <v>1.5299177102053561</v>
      </c>
      <c r="D15">
        <f>D12/SQRT(COUNT(D6:D10))</f>
        <v>2.9225408465922249</v>
      </c>
      <c r="E15">
        <f>E12/SQRT(COUNT(E6:E10))</f>
        <v>0.86043895774191903</v>
      </c>
      <c r="F15" t="s">
        <v>4</v>
      </c>
    </row>
    <row r="16" spans="2:7" x14ac:dyDescent="0.15">
      <c r="C16">
        <f>SQRT(C15^2+$G$13^2)</f>
        <v>1.5569743735848707</v>
      </c>
      <c r="D16">
        <f>SQRT(D15^2+$G$13^2)</f>
        <v>2.9367951920418278</v>
      </c>
      <c r="E16">
        <f>SQRT(E15^2+$G$13^2)</f>
        <v>0.90767626387385492</v>
      </c>
      <c r="F16" t="s">
        <v>5</v>
      </c>
    </row>
    <row r="17" spans="3:6" x14ac:dyDescent="0.15">
      <c r="C17">
        <f>2*C16</f>
        <v>3.1139487471697413</v>
      </c>
      <c r="D17">
        <f>2*D16</f>
        <v>5.8735903840836556</v>
      </c>
      <c r="E17">
        <f>2*E16</f>
        <v>1.8153525277477098</v>
      </c>
      <c r="F17" t="s">
        <v>6</v>
      </c>
    </row>
  </sheetData>
  <phoneticPr fontId="1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86366A-2498-48C0-BBD5-EFB64E5AF30B}">
  <dimension ref="B2:N124"/>
  <sheetViews>
    <sheetView topLeftCell="E115" workbookViewId="0">
      <selection activeCell="H124" sqref="H124"/>
    </sheetView>
  </sheetViews>
  <sheetFormatPr defaultRowHeight="13.5" x14ac:dyDescent="0.15"/>
  <cols>
    <col min="1" max="1" width="1.625" customWidth="1"/>
    <col min="2" max="2" width="9.25" customWidth="1"/>
    <col min="3" max="3" width="10.625" customWidth="1"/>
    <col min="4" max="4" width="12.625" customWidth="1"/>
    <col min="5" max="5" width="15.625" customWidth="1"/>
    <col min="6" max="6" width="10.625" customWidth="1"/>
    <col min="7" max="7" width="1.625" customWidth="1"/>
    <col min="8" max="8" width="11.625" bestFit="1" customWidth="1"/>
    <col min="12" max="12" width="11.625" bestFit="1" customWidth="1"/>
  </cols>
  <sheetData>
    <row r="2" spans="2:6" x14ac:dyDescent="0.15">
      <c r="D2" t="s">
        <v>18</v>
      </c>
      <c r="E2" s="12"/>
      <c r="F2" s="12"/>
    </row>
    <row r="3" spans="2:6" x14ac:dyDescent="0.15">
      <c r="F3" s="1" t="s">
        <v>32</v>
      </c>
    </row>
    <row r="4" spans="2:6" x14ac:dyDescent="0.15">
      <c r="B4" s="19" t="s">
        <v>33</v>
      </c>
      <c r="F4" s="1"/>
    </row>
    <row r="5" spans="2:6" x14ac:dyDescent="0.15">
      <c r="B5" s="18" t="s">
        <v>11</v>
      </c>
      <c r="C5" s="10" t="s">
        <v>7</v>
      </c>
      <c r="D5" s="10" t="s">
        <v>8</v>
      </c>
      <c r="E5" s="11"/>
      <c r="F5" s="12"/>
    </row>
    <row r="6" spans="2:6" x14ac:dyDescent="0.15">
      <c r="B6" s="16">
        <v>0.25</v>
      </c>
      <c r="C6" s="7">
        <v>157</v>
      </c>
      <c r="D6" s="7">
        <v>110</v>
      </c>
      <c r="E6" s="13"/>
      <c r="F6" s="14"/>
    </row>
    <row r="7" spans="2:6" x14ac:dyDescent="0.15">
      <c r="B7" s="16">
        <v>0.25</v>
      </c>
      <c r="C7" s="7">
        <v>164</v>
      </c>
      <c r="D7" s="7">
        <v>110</v>
      </c>
      <c r="E7" s="13"/>
      <c r="F7" s="14"/>
    </row>
    <row r="8" spans="2:6" x14ac:dyDescent="0.15">
      <c r="B8" s="16">
        <v>0.25</v>
      </c>
      <c r="C8" s="7">
        <v>155</v>
      </c>
      <c r="D8" s="7">
        <v>102</v>
      </c>
      <c r="E8" s="13"/>
      <c r="F8" s="14"/>
    </row>
    <row r="9" spans="2:6" x14ac:dyDescent="0.15">
      <c r="B9" s="16">
        <v>0.25</v>
      </c>
      <c r="C9" s="7">
        <v>171</v>
      </c>
      <c r="D9" s="7">
        <v>107</v>
      </c>
      <c r="E9" s="13"/>
      <c r="F9" s="14"/>
    </row>
    <row r="10" spans="2:6" ht="14.25" thickBot="1" x14ac:dyDescent="0.2">
      <c r="B10" s="26">
        <v>0.25</v>
      </c>
      <c r="C10" s="27">
        <v>170</v>
      </c>
      <c r="D10" s="27">
        <v>101</v>
      </c>
      <c r="E10" s="13"/>
      <c r="F10" s="14"/>
    </row>
    <row r="11" spans="2:6" ht="14.25" thickTop="1" x14ac:dyDescent="0.15">
      <c r="B11" s="30" t="s">
        <v>20</v>
      </c>
      <c r="C11" s="31">
        <f>MAX(C6:C10)-MIN(C6:C10)</f>
        <v>16</v>
      </c>
      <c r="D11" s="31">
        <f>MAX(D6:D10)-MIN(D6:D10)</f>
        <v>9</v>
      </c>
      <c r="E11" s="13"/>
      <c r="F11" s="14"/>
    </row>
    <row r="12" spans="2:6" x14ac:dyDescent="0.15">
      <c r="B12" s="28" t="s">
        <v>0</v>
      </c>
      <c r="C12" s="29">
        <f>ROUND(AVERAGE(C6:C10),1)</f>
        <v>163.4</v>
      </c>
      <c r="D12" s="29">
        <f>ROUND(AVERAGE(D6:D10),1)</f>
        <v>106</v>
      </c>
      <c r="E12" s="13"/>
      <c r="F12" s="14"/>
    </row>
    <row r="13" spans="2:6" x14ac:dyDescent="0.15">
      <c r="B13" s="3" t="s">
        <v>2</v>
      </c>
      <c r="C13" s="6">
        <f>ROUND(STDEV(C6:C10),3)</f>
        <v>7.3010000000000002</v>
      </c>
      <c r="D13" s="6">
        <f>ROUND(STDEV(D6:D10),3)</f>
        <v>4.3010000000000002</v>
      </c>
      <c r="E13" s="11"/>
      <c r="F13" s="12"/>
    </row>
    <row r="14" spans="2:6" x14ac:dyDescent="0.15">
      <c r="B14" s="3" t="s">
        <v>1</v>
      </c>
      <c r="C14" s="6">
        <f>ROUND(2*SQRT((C13/SQRT(COUNT(C6:C10)))^2+F14^2),2)</f>
        <v>6.56</v>
      </c>
      <c r="D14" s="6">
        <f>ROUND(2*SQRT((D13/SQRT(COUNT(D6:D10)))^2+F14^2),2)</f>
        <v>3.89</v>
      </c>
      <c r="E14" s="3" t="s">
        <v>3</v>
      </c>
      <c r="F14" s="2">
        <f>ROUND((1*0.5)/SQRT(3),3)</f>
        <v>0.28899999999999998</v>
      </c>
    </row>
    <row r="15" spans="2:6" x14ac:dyDescent="0.15">
      <c r="D15" s="9"/>
    </row>
    <row r="16" spans="2:6" x14ac:dyDescent="0.15">
      <c r="C16">
        <f>C13/SQRT(COUNT(C6:C10))</f>
        <v>3.265106460745193</v>
      </c>
      <c r="D16">
        <f>D13/SQRT(COUNT(D6:D10))</f>
        <v>1.9234656742453191</v>
      </c>
      <c r="E16" t="s">
        <v>4</v>
      </c>
    </row>
    <row r="17" spans="2:6" x14ac:dyDescent="0.15">
      <c r="C17">
        <f>SQRT(C16^2+F14^2)</f>
        <v>3.2778714434827974</v>
      </c>
      <c r="D17">
        <f>SQRT(D16^2+F14^2)</f>
        <v>1.9450555776121154</v>
      </c>
      <c r="E17" t="s">
        <v>5</v>
      </c>
    </row>
    <row r="18" spans="2:6" x14ac:dyDescent="0.15">
      <c r="C18">
        <f>2*C17</f>
        <v>6.5557428869655947</v>
      </c>
      <c r="D18">
        <f>2*D17</f>
        <v>3.8901111552242309</v>
      </c>
      <c r="E18" t="s">
        <v>6</v>
      </c>
    </row>
    <row r="20" spans="2:6" x14ac:dyDescent="0.15">
      <c r="B20" s="19" t="s">
        <v>34</v>
      </c>
      <c r="F20" s="1"/>
    </row>
    <row r="21" spans="2:6" x14ac:dyDescent="0.15">
      <c r="B21" s="18" t="s">
        <v>11</v>
      </c>
      <c r="C21" s="10" t="s">
        <v>7</v>
      </c>
      <c r="D21" s="10" t="s">
        <v>8</v>
      </c>
      <c r="E21" s="11"/>
      <c r="F21" s="12"/>
    </row>
    <row r="22" spans="2:6" x14ac:dyDescent="0.15">
      <c r="B22" s="16">
        <v>0.25</v>
      </c>
      <c r="C22" s="7">
        <v>165</v>
      </c>
      <c r="D22" s="7">
        <v>119</v>
      </c>
      <c r="E22" s="13"/>
      <c r="F22" s="14"/>
    </row>
    <row r="23" spans="2:6" x14ac:dyDescent="0.15">
      <c r="B23" s="16">
        <v>0.25</v>
      </c>
      <c r="C23" s="7">
        <v>174</v>
      </c>
      <c r="D23" s="7">
        <v>115</v>
      </c>
      <c r="E23" s="13"/>
      <c r="F23" s="14"/>
    </row>
    <row r="24" spans="2:6" x14ac:dyDescent="0.15">
      <c r="B24" s="16">
        <v>0.25</v>
      </c>
      <c r="C24" s="7">
        <v>170</v>
      </c>
      <c r="D24" s="7">
        <v>110</v>
      </c>
      <c r="E24" s="13"/>
      <c r="F24" s="14"/>
    </row>
    <row r="25" spans="2:6" x14ac:dyDescent="0.15">
      <c r="B25" s="16">
        <v>0.25</v>
      </c>
      <c r="C25" s="7">
        <v>176</v>
      </c>
      <c r="D25" s="7">
        <v>108</v>
      </c>
      <c r="E25" s="13"/>
      <c r="F25" s="14"/>
    </row>
    <row r="26" spans="2:6" ht="14.25" thickBot="1" x14ac:dyDescent="0.2">
      <c r="B26" s="26">
        <v>0.25</v>
      </c>
      <c r="C26" s="27">
        <v>180</v>
      </c>
      <c r="D26" s="27">
        <v>106</v>
      </c>
      <c r="E26" s="13"/>
      <c r="F26" s="14"/>
    </row>
    <row r="27" spans="2:6" ht="14.25" thickTop="1" x14ac:dyDescent="0.15">
      <c r="B27" s="30" t="s">
        <v>20</v>
      </c>
      <c r="C27" s="31">
        <f>MAX(C22:C26)-MIN(C22:C26)</f>
        <v>15</v>
      </c>
      <c r="D27" s="31">
        <f>MAX(D22:D26)-MIN(D22:D26)</f>
        <v>13</v>
      </c>
      <c r="E27" s="13"/>
      <c r="F27" s="14"/>
    </row>
    <row r="28" spans="2:6" x14ac:dyDescent="0.15">
      <c r="B28" s="28" t="s">
        <v>0</v>
      </c>
      <c r="C28" s="29">
        <f>ROUND(AVERAGE(C22:C26),1)</f>
        <v>173</v>
      </c>
      <c r="D28" s="29">
        <f>ROUND(AVERAGE(D22:D26),1)</f>
        <v>111.6</v>
      </c>
      <c r="E28" s="13"/>
      <c r="F28" s="14"/>
    </row>
    <row r="29" spans="2:6" x14ac:dyDescent="0.15">
      <c r="B29" s="3" t="s">
        <v>2</v>
      </c>
      <c r="C29" s="6">
        <f>ROUND(STDEV(C22:C26),3)</f>
        <v>5.7450000000000001</v>
      </c>
      <c r="D29" s="6">
        <f>ROUND(STDEV(D22:D26),3)</f>
        <v>5.32</v>
      </c>
      <c r="E29" s="11"/>
      <c r="F29" s="12"/>
    </row>
    <row r="30" spans="2:6" x14ac:dyDescent="0.15">
      <c r="B30" s="3" t="s">
        <v>1</v>
      </c>
      <c r="C30" s="6">
        <f>ROUND(2*SQRT((C29/SQRT(COUNT(C22:C26)))^2+F30^2),2)</f>
        <v>5.17</v>
      </c>
      <c r="D30" s="6">
        <f>ROUND(2*SQRT((D29/SQRT(COUNT(D22:D26)))^2+F30^2),2)</f>
        <v>4.79</v>
      </c>
      <c r="E30" s="3" t="s">
        <v>3</v>
      </c>
      <c r="F30" s="2">
        <f>ROUND((1*0.5)/SQRT(3),3)</f>
        <v>0.28899999999999998</v>
      </c>
    </row>
    <row r="31" spans="2:6" x14ac:dyDescent="0.15">
      <c r="D31" s="9"/>
    </row>
    <row r="32" spans="2:6" x14ac:dyDescent="0.15">
      <c r="C32">
        <f>C29/SQRT(COUNT(C22:C26))</f>
        <v>2.5692421061472581</v>
      </c>
      <c r="D32">
        <f>D29/SQRT(COUNT(D22:D26))</f>
        <v>2.3791763280597764</v>
      </c>
      <c r="E32" t="s">
        <v>4</v>
      </c>
    </row>
    <row r="33" spans="2:6" x14ac:dyDescent="0.15">
      <c r="C33">
        <f>SQRT(C32^2+F30^2)</f>
        <v>2.5854450293904914</v>
      </c>
      <c r="D33">
        <f>SQRT(D32^2+F30^2)</f>
        <v>2.3966645572545193</v>
      </c>
      <c r="E33" t="s">
        <v>5</v>
      </c>
    </row>
    <row r="34" spans="2:6" x14ac:dyDescent="0.15">
      <c r="C34">
        <f>2*C33</f>
        <v>5.1708900587809827</v>
      </c>
      <c r="D34">
        <f>2*D33</f>
        <v>4.7933291145090386</v>
      </c>
      <c r="E34" t="s">
        <v>6</v>
      </c>
    </row>
    <row r="36" spans="2:6" x14ac:dyDescent="0.15">
      <c r="B36" s="19" t="s">
        <v>35</v>
      </c>
      <c r="F36" s="1"/>
    </row>
    <row r="37" spans="2:6" x14ac:dyDescent="0.15">
      <c r="B37" s="18" t="s">
        <v>11</v>
      </c>
      <c r="C37" s="10" t="s">
        <v>7</v>
      </c>
      <c r="D37" s="10" t="s">
        <v>8</v>
      </c>
      <c r="E37" s="11"/>
      <c r="F37" s="12"/>
    </row>
    <row r="38" spans="2:6" x14ac:dyDescent="0.15">
      <c r="B38" s="16">
        <v>0.25</v>
      </c>
      <c r="C38" s="7">
        <v>170</v>
      </c>
      <c r="D38" s="7">
        <v>116</v>
      </c>
      <c r="E38" s="13"/>
      <c r="F38" s="14"/>
    </row>
    <row r="39" spans="2:6" x14ac:dyDescent="0.15">
      <c r="B39" s="16">
        <v>0.25</v>
      </c>
      <c r="C39" s="7">
        <v>175</v>
      </c>
      <c r="D39" s="7">
        <v>108</v>
      </c>
      <c r="E39" s="13"/>
      <c r="F39" s="14"/>
    </row>
    <row r="40" spans="2:6" x14ac:dyDescent="0.15">
      <c r="B40" s="16">
        <v>0.25</v>
      </c>
      <c r="C40" s="7">
        <v>174</v>
      </c>
      <c r="D40" s="7">
        <v>102</v>
      </c>
      <c r="E40" s="13"/>
      <c r="F40" s="14"/>
    </row>
    <row r="41" spans="2:6" x14ac:dyDescent="0.15">
      <c r="B41" s="16">
        <v>0.25</v>
      </c>
      <c r="C41" s="7">
        <v>182</v>
      </c>
      <c r="D41" s="7">
        <v>105</v>
      </c>
      <c r="E41" s="13"/>
      <c r="F41" s="14"/>
    </row>
    <row r="42" spans="2:6" ht="14.25" thickBot="1" x14ac:dyDescent="0.2">
      <c r="B42" s="26">
        <v>0.25</v>
      </c>
      <c r="C42" s="27">
        <v>174</v>
      </c>
      <c r="D42" s="27">
        <v>100</v>
      </c>
      <c r="E42" s="13"/>
      <c r="F42" s="14"/>
    </row>
    <row r="43" spans="2:6" ht="14.25" thickTop="1" x14ac:dyDescent="0.15">
      <c r="B43" s="30" t="s">
        <v>20</v>
      </c>
      <c r="C43" s="31">
        <f>MAX(C38:C42)-MIN(C38:C42)</f>
        <v>12</v>
      </c>
      <c r="D43" s="31">
        <f>MAX(D38:D42)-MIN(D38:D42)</f>
        <v>16</v>
      </c>
      <c r="E43" s="13"/>
      <c r="F43" s="14"/>
    </row>
    <row r="44" spans="2:6" x14ac:dyDescent="0.15">
      <c r="B44" s="28" t="s">
        <v>0</v>
      </c>
      <c r="C44" s="29">
        <f>ROUND(AVERAGE(C38:C42),1)</f>
        <v>175</v>
      </c>
      <c r="D44" s="29">
        <f>ROUND(AVERAGE(D38:D42),1)</f>
        <v>106.2</v>
      </c>
      <c r="E44" s="13"/>
      <c r="F44" s="14"/>
    </row>
    <row r="45" spans="2:6" x14ac:dyDescent="0.15">
      <c r="B45" s="3" t="s">
        <v>2</v>
      </c>
      <c r="C45" s="6">
        <f>ROUND(STDEV(C38:C42),3)</f>
        <v>4.359</v>
      </c>
      <c r="D45" s="6">
        <f>ROUND(STDEV(D38:D42),3)</f>
        <v>6.2610000000000001</v>
      </c>
      <c r="E45" s="11"/>
      <c r="F45" s="12"/>
    </row>
    <row r="46" spans="2:6" x14ac:dyDescent="0.15">
      <c r="B46" s="3" t="s">
        <v>1</v>
      </c>
      <c r="C46" s="6">
        <f>ROUND(2*SQRT((C45/SQRT(COUNT(C38:C42)))^2+F46^2),2)</f>
        <v>3.94</v>
      </c>
      <c r="D46" s="6">
        <f>ROUND(2*SQRT((D45/SQRT(COUNT(D38:D42)))^2+F46^2),2)</f>
        <v>5.63</v>
      </c>
      <c r="E46" s="3" t="s">
        <v>3</v>
      </c>
      <c r="F46" s="2">
        <f>ROUND((1*0.5)/SQRT(3),3)</f>
        <v>0.28899999999999998</v>
      </c>
    </row>
    <row r="47" spans="2:6" x14ac:dyDescent="0.15">
      <c r="D47" s="9"/>
    </row>
    <row r="48" spans="2:6" x14ac:dyDescent="0.15">
      <c r="C48">
        <f>C45/SQRT(COUNT(C38:C42))</f>
        <v>1.9494040627843165</v>
      </c>
      <c r="D48">
        <f>D45/SQRT(COUNT(D38:D42))</f>
        <v>2.8000043214252366</v>
      </c>
      <c r="E48" t="s">
        <v>4</v>
      </c>
    </row>
    <row r="49" spans="2:6" x14ac:dyDescent="0.15">
      <c r="C49">
        <f>SQRT(C48^2+F46^2)</f>
        <v>1.9707098213587915</v>
      </c>
      <c r="D49">
        <f>SQRT(D48^2+F46^2)</f>
        <v>2.81487925140671</v>
      </c>
      <c r="E49" t="s">
        <v>5</v>
      </c>
    </row>
    <row r="50" spans="2:6" x14ac:dyDescent="0.15">
      <c r="C50">
        <f>2*C49</f>
        <v>3.9414196427175829</v>
      </c>
      <c r="D50">
        <f>2*D49</f>
        <v>5.6297585028134201</v>
      </c>
      <c r="E50" t="s">
        <v>6</v>
      </c>
    </row>
    <row r="52" spans="2:6" x14ac:dyDescent="0.15">
      <c r="B52" s="19" t="s">
        <v>36</v>
      </c>
      <c r="F52" s="1"/>
    </row>
    <row r="53" spans="2:6" x14ac:dyDescent="0.15">
      <c r="B53" s="18" t="s">
        <v>11</v>
      </c>
      <c r="C53" s="10" t="s">
        <v>7</v>
      </c>
      <c r="D53" s="10" t="s">
        <v>8</v>
      </c>
      <c r="E53" s="11"/>
      <c r="F53" s="12"/>
    </row>
    <row r="54" spans="2:6" x14ac:dyDescent="0.15">
      <c r="B54" s="16">
        <v>0.25</v>
      </c>
      <c r="C54" s="7">
        <v>168</v>
      </c>
      <c r="D54" s="7">
        <v>110</v>
      </c>
      <c r="E54" s="13"/>
      <c r="F54" s="14"/>
    </row>
    <row r="55" spans="2:6" x14ac:dyDescent="0.15">
      <c r="B55" s="16">
        <v>0.25</v>
      </c>
      <c r="C55" s="7">
        <v>173</v>
      </c>
      <c r="D55" s="7">
        <v>105</v>
      </c>
      <c r="E55" s="13"/>
      <c r="F55" s="14"/>
    </row>
    <row r="56" spans="2:6" x14ac:dyDescent="0.15">
      <c r="B56" s="16">
        <v>0.25</v>
      </c>
      <c r="C56" s="7">
        <v>163</v>
      </c>
      <c r="D56" s="7">
        <v>106</v>
      </c>
      <c r="E56" s="13"/>
      <c r="F56" s="14"/>
    </row>
    <row r="57" spans="2:6" x14ac:dyDescent="0.15">
      <c r="B57" s="16">
        <v>0.25</v>
      </c>
      <c r="C57" s="7">
        <v>168</v>
      </c>
      <c r="D57" s="7">
        <v>101</v>
      </c>
      <c r="E57" s="13"/>
      <c r="F57" s="14"/>
    </row>
    <row r="58" spans="2:6" ht="14.25" thickBot="1" x14ac:dyDescent="0.2">
      <c r="B58" s="26">
        <v>0.25</v>
      </c>
      <c r="C58" s="27">
        <v>161</v>
      </c>
      <c r="D58" s="27">
        <v>97</v>
      </c>
      <c r="E58" s="13"/>
      <c r="F58" s="14"/>
    </row>
    <row r="59" spans="2:6" ht="14.25" thickTop="1" x14ac:dyDescent="0.15">
      <c r="B59" s="30" t="s">
        <v>20</v>
      </c>
      <c r="C59" s="31">
        <f>MAX(C54:C58)-MIN(C54:C58)</f>
        <v>12</v>
      </c>
      <c r="D59" s="31">
        <f>MAX(D54:D58)-MIN(D54:D58)</f>
        <v>13</v>
      </c>
      <c r="E59" s="13"/>
      <c r="F59" s="14"/>
    </row>
    <row r="60" spans="2:6" x14ac:dyDescent="0.15">
      <c r="B60" s="28" t="s">
        <v>0</v>
      </c>
      <c r="C60" s="29">
        <f>ROUND(AVERAGE(C54:C58),1)</f>
        <v>166.6</v>
      </c>
      <c r="D60" s="29">
        <f>ROUND(AVERAGE(D54:D58),1)</f>
        <v>103.8</v>
      </c>
      <c r="E60" s="13"/>
      <c r="F60" s="14"/>
    </row>
    <row r="61" spans="2:6" x14ac:dyDescent="0.15">
      <c r="B61" s="3" t="s">
        <v>2</v>
      </c>
      <c r="C61" s="6">
        <f>ROUND(STDEV(C54:C58),3)</f>
        <v>4.7220000000000004</v>
      </c>
      <c r="D61" s="6">
        <f>ROUND(STDEV(D54:D58),3)</f>
        <v>4.97</v>
      </c>
      <c r="E61" s="11"/>
      <c r="F61" s="12"/>
    </row>
    <row r="62" spans="2:6" x14ac:dyDescent="0.15">
      <c r="B62" s="3" t="s">
        <v>1</v>
      </c>
      <c r="C62" s="6">
        <f>ROUND(2*SQRT((C61/SQRT(COUNT(C54:C58)))^2+F62^2),2)</f>
        <v>4.26</v>
      </c>
      <c r="D62" s="6">
        <f>ROUND(2*SQRT((D61/SQRT(COUNT(D54:D58)))^2+F62^2),2)</f>
        <v>4.4800000000000004</v>
      </c>
      <c r="E62" s="3" t="s">
        <v>3</v>
      </c>
      <c r="F62" s="2">
        <f>ROUND((1*0.5)/SQRT(3),3)</f>
        <v>0.28899999999999998</v>
      </c>
    </row>
    <row r="63" spans="2:6" x14ac:dyDescent="0.15">
      <c r="D63" s="9"/>
    </row>
    <row r="64" spans="2:6" x14ac:dyDescent="0.15">
      <c r="C64">
        <f>C61/SQRT(COUNT(C54:C58))</f>
        <v>2.1117425979508013</v>
      </c>
      <c r="D64">
        <f>D61/SQRT(COUNT(D54:D58))</f>
        <v>2.2226515696347908</v>
      </c>
      <c r="E64" t="s">
        <v>4</v>
      </c>
    </row>
    <row r="65" spans="2:6" x14ac:dyDescent="0.15">
      <c r="C65">
        <f>SQRT(C64^2+F62^2)</f>
        <v>2.1314262361151513</v>
      </c>
      <c r="D65">
        <f>SQRT(D64^2+F62^2)</f>
        <v>2.2413614166394495</v>
      </c>
      <c r="E65" t="s">
        <v>5</v>
      </c>
    </row>
    <row r="66" spans="2:6" x14ac:dyDescent="0.15">
      <c r="C66">
        <f>2*C65</f>
        <v>4.2628524722303025</v>
      </c>
      <c r="D66">
        <f>2*D65</f>
        <v>4.4827228332788991</v>
      </c>
      <c r="E66" t="s">
        <v>6</v>
      </c>
    </row>
    <row r="68" spans="2:6" x14ac:dyDescent="0.15">
      <c r="B68" s="19" t="s">
        <v>37</v>
      </c>
      <c r="F68" s="1"/>
    </row>
    <row r="69" spans="2:6" x14ac:dyDescent="0.15">
      <c r="B69" s="18" t="s">
        <v>11</v>
      </c>
      <c r="C69" s="10" t="s">
        <v>7</v>
      </c>
      <c r="D69" s="10" t="s">
        <v>8</v>
      </c>
      <c r="E69" s="11"/>
      <c r="F69" s="12"/>
    </row>
    <row r="70" spans="2:6" x14ac:dyDescent="0.15">
      <c r="B70" s="16">
        <v>0.25</v>
      </c>
      <c r="C70" s="7">
        <v>172</v>
      </c>
      <c r="D70" s="7">
        <v>109</v>
      </c>
      <c r="E70" s="13"/>
      <c r="F70" s="14"/>
    </row>
    <row r="71" spans="2:6" x14ac:dyDescent="0.15">
      <c r="B71" s="16">
        <v>0.25</v>
      </c>
      <c r="C71" s="7">
        <v>179</v>
      </c>
      <c r="D71" s="7">
        <v>106</v>
      </c>
      <c r="E71" s="13"/>
      <c r="F71" s="14"/>
    </row>
    <row r="72" spans="2:6" x14ac:dyDescent="0.15">
      <c r="B72" s="16">
        <v>0.25</v>
      </c>
      <c r="C72" s="7">
        <v>170</v>
      </c>
      <c r="D72" s="7">
        <v>102</v>
      </c>
      <c r="E72" s="13"/>
      <c r="F72" s="14"/>
    </row>
    <row r="73" spans="2:6" x14ac:dyDescent="0.15">
      <c r="B73" s="16">
        <v>0.25</v>
      </c>
      <c r="C73" s="7"/>
      <c r="D73" s="7"/>
      <c r="E73" s="13"/>
      <c r="F73" s="14"/>
    </row>
    <row r="74" spans="2:6" ht="14.25" thickBot="1" x14ac:dyDescent="0.2">
      <c r="B74" s="26">
        <v>0.25</v>
      </c>
      <c r="C74" s="27"/>
      <c r="D74" s="27"/>
      <c r="E74" s="13"/>
      <c r="F74" s="14"/>
    </row>
    <row r="75" spans="2:6" ht="14.25" thickTop="1" x14ac:dyDescent="0.15">
      <c r="B75" s="30" t="s">
        <v>20</v>
      </c>
      <c r="C75" s="31">
        <f>MAX(C70:C74)-MIN(C70:C74)</f>
        <v>9</v>
      </c>
      <c r="D75" s="31">
        <f>MAX(D70:D74)-MIN(D70:D74)</f>
        <v>7</v>
      </c>
      <c r="E75" s="13"/>
      <c r="F75" s="14"/>
    </row>
    <row r="76" spans="2:6" x14ac:dyDescent="0.15">
      <c r="B76" s="28" t="s">
        <v>0</v>
      </c>
      <c r="C76" s="29">
        <f>ROUND(AVERAGE(C70:C74),1)</f>
        <v>173.7</v>
      </c>
      <c r="D76" s="29">
        <f>ROUND(AVERAGE(D70:D74),1)</f>
        <v>105.7</v>
      </c>
      <c r="E76" s="13"/>
      <c r="F76" s="14"/>
    </row>
    <row r="77" spans="2:6" x14ac:dyDescent="0.15">
      <c r="B77" s="3" t="s">
        <v>2</v>
      </c>
      <c r="C77" s="6">
        <f>ROUND(STDEV(C70:C74),3)</f>
        <v>4.726</v>
      </c>
      <c r="D77" s="6">
        <f>ROUND(STDEV(D70:D74),3)</f>
        <v>3.512</v>
      </c>
      <c r="E77" s="11"/>
      <c r="F77" s="12"/>
    </row>
    <row r="78" spans="2:6" x14ac:dyDescent="0.15">
      <c r="B78" s="3" t="s">
        <v>1</v>
      </c>
      <c r="C78" s="6">
        <f>ROUND(2*SQRT((C77/SQRT(COUNT(C70:C74)))^2+F78^2),2)</f>
        <v>5.49</v>
      </c>
      <c r="D78" s="6">
        <f>ROUND(2*SQRT((D77/SQRT(COUNT(D70:D74)))^2+F78^2),2)</f>
        <v>4.0999999999999996</v>
      </c>
      <c r="E78" s="3" t="s">
        <v>3</v>
      </c>
      <c r="F78" s="2">
        <f>ROUND((1*0.5)/SQRT(3),3)</f>
        <v>0.28899999999999998</v>
      </c>
    </row>
    <row r="79" spans="2:6" x14ac:dyDescent="0.15">
      <c r="D79" s="9"/>
    </row>
    <row r="80" spans="2:6" x14ac:dyDescent="0.15">
      <c r="C80">
        <f>C77/SQRT(COUNT(C70:C74))</f>
        <v>2.7285573721901715</v>
      </c>
      <c r="D80">
        <f>D77/SQRT(COUNT(D70:D74))</f>
        <v>2.0276541453939658</v>
      </c>
      <c r="E80" t="s">
        <v>4</v>
      </c>
    </row>
    <row r="81" spans="2:6" x14ac:dyDescent="0.15">
      <c r="C81">
        <f>SQRT(C80^2+F78^2)</f>
        <v>2.7438196612265418</v>
      </c>
      <c r="D81">
        <f>SQRT(D80^2+F78^2)</f>
        <v>2.048146072264704</v>
      </c>
      <c r="E81" t="s">
        <v>5</v>
      </c>
    </row>
    <row r="82" spans="2:6" x14ac:dyDescent="0.15">
      <c r="C82">
        <f>2*C81</f>
        <v>5.4876393224530835</v>
      </c>
      <c r="D82">
        <f>2*D81</f>
        <v>4.096292144529408</v>
      </c>
      <c r="E82" t="s">
        <v>6</v>
      </c>
    </row>
    <row r="84" spans="2:6" x14ac:dyDescent="0.15">
      <c r="B84" s="19" t="s">
        <v>38</v>
      </c>
      <c r="F84" s="1"/>
    </row>
    <row r="85" spans="2:6" x14ac:dyDescent="0.15">
      <c r="B85" s="18" t="s">
        <v>11</v>
      </c>
      <c r="C85" s="10" t="s">
        <v>7</v>
      </c>
      <c r="D85" s="10" t="s">
        <v>8</v>
      </c>
      <c r="E85" s="11"/>
      <c r="F85" s="12"/>
    </row>
    <row r="86" spans="2:6" x14ac:dyDescent="0.15">
      <c r="B86" s="16">
        <v>0.25</v>
      </c>
      <c r="C86" s="7">
        <v>164</v>
      </c>
      <c r="D86" s="7">
        <v>104</v>
      </c>
      <c r="E86" s="13"/>
      <c r="F86" s="14"/>
    </row>
    <row r="87" spans="2:6" x14ac:dyDescent="0.15">
      <c r="B87" s="16">
        <v>0.25</v>
      </c>
      <c r="C87" s="7">
        <v>160</v>
      </c>
      <c r="D87" s="7">
        <v>104</v>
      </c>
      <c r="E87" s="13"/>
      <c r="F87" s="14"/>
    </row>
    <row r="88" spans="2:6" x14ac:dyDescent="0.15">
      <c r="B88" s="16">
        <v>0.25</v>
      </c>
      <c r="C88" s="7">
        <v>164</v>
      </c>
      <c r="D88" s="7">
        <v>98</v>
      </c>
      <c r="E88" s="13"/>
      <c r="F88" s="14"/>
    </row>
    <row r="89" spans="2:6" x14ac:dyDescent="0.15">
      <c r="B89" s="16">
        <v>0.25</v>
      </c>
      <c r="C89" s="7"/>
      <c r="D89" s="7"/>
      <c r="E89" s="13"/>
      <c r="F89" s="14"/>
    </row>
    <row r="90" spans="2:6" ht="14.25" thickBot="1" x14ac:dyDescent="0.2">
      <c r="B90" s="26">
        <v>0.25</v>
      </c>
      <c r="C90" s="27"/>
      <c r="D90" s="27"/>
      <c r="E90" s="13"/>
      <c r="F90" s="14"/>
    </row>
    <row r="91" spans="2:6" ht="14.25" thickTop="1" x14ac:dyDescent="0.15">
      <c r="B91" s="30" t="s">
        <v>20</v>
      </c>
      <c r="C91" s="31">
        <f>MAX(C86:C90)-MIN(C86:C90)</f>
        <v>4</v>
      </c>
      <c r="D91" s="31">
        <f>MAX(D86:D90)-MIN(D86:D90)</f>
        <v>6</v>
      </c>
      <c r="E91" s="13"/>
      <c r="F91" s="14"/>
    </row>
    <row r="92" spans="2:6" x14ac:dyDescent="0.15">
      <c r="B92" s="28" t="s">
        <v>0</v>
      </c>
      <c r="C92" s="29">
        <f>ROUND(AVERAGE(C86:C90),1)</f>
        <v>162.69999999999999</v>
      </c>
      <c r="D92" s="29">
        <f>ROUND(AVERAGE(D86:D90),1)</f>
        <v>102</v>
      </c>
      <c r="E92" s="13"/>
      <c r="F92" s="14"/>
    </row>
    <row r="93" spans="2:6" x14ac:dyDescent="0.15">
      <c r="B93" s="3" t="s">
        <v>2</v>
      </c>
      <c r="C93" s="6">
        <f>ROUND(STDEV(C86:C90),3)</f>
        <v>2.3090000000000002</v>
      </c>
      <c r="D93" s="6">
        <f>ROUND(STDEV(D86:D90),3)</f>
        <v>3.464</v>
      </c>
      <c r="E93" s="11"/>
      <c r="F93" s="12"/>
    </row>
    <row r="94" spans="2:6" x14ac:dyDescent="0.15">
      <c r="B94" s="3" t="s">
        <v>1</v>
      </c>
      <c r="C94" s="6">
        <f>ROUND(2*SQRT((C93/SQRT(COUNT(C86:C90)))^2+F94^2),2)</f>
        <v>2.73</v>
      </c>
      <c r="D94" s="6">
        <f>ROUND(2*SQRT((D93/SQRT(COUNT(D86:D90)))^2+F94^2),2)</f>
        <v>4.04</v>
      </c>
      <c r="E94" s="3" t="s">
        <v>3</v>
      </c>
      <c r="F94" s="2">
        <f>ROUND((1*0.5)/SQRT(3),3)</f>
        <v>0.28899999999999998</v>
      </c>
    </row>
    <row r="95" spans="2:6" x14ac:dyDescent="0.15">
      <c r="D95" s="9"/>
    </row>
    <row r="96" spans="2:6" x14ac:dyDescent="0.15">
      <c r="C96">
        <f>C93/SQRT(COUNT(C86:C90))</f>
        <v>1.333101771558846</v>
      </c>
      <c r="D96">
        <f>D93/SQRT(COUNT(D86:D90))</f>
        <v>1.9999413324728637</v>
      </c>
      <c r="E96" t="s">
        <v>4</v>
      </c>
    </row>
    <row r="97" spans="2:6" x14ac:dyDescent="0.15">
      <c r="C97">
        <f>SQRT(C96^2+F94^2)</f>
        <v>1.3640679357470924</v>
      </c>
      <c r="D97">
        <f>SQRT(D96^2+F94^2)</f>
        <v>2.0207143126462319</v>
      </c>
      <c r="E97" t="s">
        <v>5</v>
      </c>
    </row>
    <row r="98" spans="2:6" x14ac:dyDescent="0.15">
      <c r="C98">
        <f>2*C97</f>
        <v>2.7281358714941848</v>
      </c>
      <c r="D98">
        <f>2*D97</f>
        <v>4.0414286252924638</v>
      </c>
      <c r="E98" t="s">
        <v>6</v>
      </c>
    </row>
    <row r="100" spans="2:6" x14ac:dyDescent="0.15">
      <c r="B100" s="19" t="s">
        <v>39</v>
      </c>
      <c r="F100" s="1"/>
    </row>
    <row r="101" spans="2:6" x14ac:dyDescent="0.15">
      <c r="B101" s="18" t="s">
        <v>11</v>
      </c>
      <c r="C101" s="10" t="s">
        <v>7</v>
      </c>
      <c r="D101" s="10" t="s">
        <v>8</v>
      </c>
      <c r="E101" s="11"/>
      <c r="F101" s="12"/>
    </row>
    <row r="102" spans="2:6" x14ac:dyDescent="0.15">
      <c r="B102" s="16">
        <v>0.25</v>
      </c>
      <c r="C102" s="7">
        <v>164</v>
      </c>
      <c r="D102" s="7">
        <v>105</v>
      </c>
      <c r="E102" s="13"/>
      <c r="F102" s="14"/>
    </row>
    <row r="103" spans="2:6" x14ac:dyDescent="0.15">
      <c r="B103" s="16">
        <v>0.25</v>
      </c>
      <c r="C103" s="7">
        <v>170</v>
      </c>
      <c r="D103" s="7">
        <v>110</v>
      </c>
      <c r="E103" s="13"/>
      <c r="F103" s="14"/>
    </row>
    <row r="104" spans="2:6" x14ac:dyDescent="0.15">
      <c r="B104" s="16">
        <v>0.25</v>
      </c>
      <c r="C104" s="7">
        <v>177</v>
      </c>
      <c r="D104" s="7">
        <v>109</v>
      </c>
      <c r="E104" s="13"/>
      <c r="F104" s="14"/>
    </row>
    <row r="105" spans="2:6" x14ac:dyDescent="0.15">
      <c r="B105" s="16">
        <v>0.25</v>
      </c>
      <c r="C105" s="7">
        <v>170</v>
      </c>
      <c r="D105" s="7">
        <v>103</v>
      </c>
      <c r="E105" s="13"/>
      <c r="F105" s="14"/>
    </row>
    <row r="106" spans="2:6" ht="14.25" thickBot="1" x14ac:dyDescent="0.2">
      <c r="B106" s="26">
        <v>0.25</v>
      </c>
      <c r="C106" s="27">
        <v>155</v>
      </c>
      <c r="D106" s="27">
        <v>101</v>
      </c>
      <c r="E106" s="13"/>
      <c r="F106" s="14"/>
    </row>
    <row r="107" spans="2:6" ht="14.25" thickTop="1" x14ac:dyDescent="0.15">
      <c r="B107" s="30" t="s">
        <v>20</v>
      </c>
      <c r="C107" s="31">
        <f>MAX(C102:C106)-MIN(C102:C106)</f>
        <v>22</v>
      </c>
      <c r="D107" s="31">
        <f>MAX(D102:D106)-MIN(D102:D106)</f>
        <v>9</v>
      </c>
      <c r="E107" s="13"/>
      <c r="F107" s="14"/>
    </row>
    <row r="108" spans="2:6" x14ac:dyDescent="0.15">
      <c r="B108" s="28" t="s">
        <v>0</v>
      </c>
      <c r="C108" s="29">
        <f>ROUND(AVERAGE(C102:C106),1)</f>
        <v>167.2</v>
      </c>
      <c r="D108" s="29">
        <f>ROUND(AVERAGE(D102:D106),1)</f>
        <v>105.6</v>
      </c>
      <c r="E108" s="13"/>
      <c r="F108" s="14"/>
    </row>
    <row r="109" spans="2:6" x14ac:dyDescent="0.15">
      <c r="B109" s="3" t="s">
        <v>2</v>
      </c>
      <c r="C109" s="6">
        <f>ROUND(STDEV(C102:C106),3)</f>
        <v>8.2279999999999998</v>
      </c>
      <c r="D109" s="6">
        <f>ROUND(STDEV(D102:D106),3)</f>
        <v>3.847</v>
      </c>
      <c r="E109" s="11"/>
      <c r="F109" s="12"/>
    </row>
    <row r="110" spans="2:6" x14ac:dyDescent="0.15">
      <c r="B110" s="3" t="s">
        <v>1</v>
      </c>
      <c r="C110" s="6">
        <f>ROUND(2*SQRT((C109/SQRT(COUNT(C102:C106)))^2+F110^2),2)</f>
        <v>7.38</v>
      </c>
      <c r="D110" s="6">
        <f>ROUND(2*SQRT((D109/SQRT(COUNT(D102:D106)))^2+F110^2),2)</f>
        <v>3.49</v>
      </c>
      <c r="E110" s="3" t="s">
        <v>3</v>
      </c>
      <c r="F110" s="2">
        <f>ROUND((1*0.5)/SQRT(3),3)</f>
        <v>0.28899999999999998</v>
      </c>
    </row>
    <row r="111" spans="2:6" x14ac:dyDescent="0.15">
      <c r="D111" s="9"/>
    </row>
    <row r="112" spans="2:6" x14ac:dyDescent="0.15">
      <c r="C112">
        <f>C109/SQRT(COUNT(C102:C106))</f>
        <v>3.6796734637736535</v>
      </c>
      <c r="D112">
        <f>D109/SQRT(COUNT(D102:D106))</f>
        <v>1.720430701888338</v>
      </c>
      <c r="E112" t="s">
        <v>4</v>
      </c>
    </row>
    <row r="113" spans="3:14" x14ac:dyDescent="0.15">
      <c r="C113">
        <f>SQRT(C112^2+F110^2)</f>
        <v>3.6910049850955224</v>
      </c>
      <c r="D113">
        <f>SQRT(D112^2+F110^2)</f>
        <v>1.7445351243239557</v>
      </c>
      <c r="E113" t="s">
        <v>5</v>
      </c>
    </row>
    <row r="114" spans="3:14" x14ac:dyDescent="0.15">
      <c r="C114">
        <f>2*C113</f>
        <v>7.3820099701910449</v>
      </c>
      <c r="D114">
        <f>2*D113</f>
        <v>3.4890702486479115</v>
      </c>
      <c r="E114" t="s">
        <v>6</v>
      </c>
    </row>
    <row r="115" spans="3:14" x14ac:dyDescent="0.15">
      <c r="H115" t="s">
        <v>31</v>
      </c>
      <c r="L115" t="s">
        <v>30</v>
      </c>
    </row>
    <row r="116" spans="3:14" x14ac:dyDescent="0.15">
      <c r="H116" s="33" t="s">
        <v>27</v>
      </c>
      <c r="I116" s="33" t="s">
        <v>28</v>
      </c>
      <c r="J116" s="33" t="s">
        <v>29</v>
      </c>
      <c r="L116" s="33" t="s">
        <v>27</v>
      </c>
      <c r="M116" s="33" t="s">
        <v>28</v>
      </c>
      <c r="N116" s="33" t="s">
        <v>29</v>
      </c>
    </row>
    <row r="117" spans="3:14" x14ac:dyDescent="0.15">
      <c r="H117" s="32">
        <v>45435</v>
      </c>
      <c r="I117" s="34">
        <f>C12</f>
        <v>163.4</v>
      </c>
      <c r="J117" s="9">
        <f>C13</f>
        <v>7.3010000000000002</v>
      </c>
      <c r="L117" s="32">
        <v>45435</v>
      </c>
      <c r="M117" s="34">
        <f>D12</f>
        <v>106</v>
      </c>
      <c r="N117" s="9">
        <f>D13</f>
        <v>4.3010000000000002</v>
      </c>
    </row>
    <row r="118" spans="3:14" x14ac:dyDescent="0.15">
      <c r="H118" s="32">
        <v>45436</v>
      </c>
      <c r="I118" s="34">
        <f>C28</f>
        <v>173</v>
      </c>
      <c r="J118" s="34">
        <f>C29</f>
        <v>5.7450000000000001</v>
      </c>
      <c r="L118" s="32">
        <v>45436</v>
      </c>
      <c r="M118" s="34">
        <f>D28</f>
        <v>111.6</v>
      </c>
      <c r="N118" s="9">
        <f>D29</f>
        <v>5.32</v>
      </c>
    </row>
    <row r="119" spans="3:14" x14ac:dyDescent="0.15">
      <c r="H119" s="32">
        <v>45437</v>
      </c>
      <c r="I119" s="34">
        <f>C44</f>
        <v>175</v>
      </c>
      <c r="J119" s="34">
        <f>C45</f>
        <v>4.359</v>
      </c>
      <c r="L119" s="32">
        <v>45437</v>
      </c>
      <c r="M119" s="34">
        <f>D44</f>
        <v>106.2</v>
      </c>
      <c r="N119" s="9">
        <f>D45</f>
        <v>6.2610000000000001</v>
      </c>
    </row>
    <row r="120" spans="3:14" x14ac:dyDescent="0.15">
      <c r="H120" s="32">
        <v>45438</v>
      </c>
      <c r="I120" s="34">
        <f>C60</f>
        <v>166.6</v>
      </c>
      <c r="J120" s="9">
        <f>C61</f>
        <v>4.7220000000000004</v>
      </c>
      <c r="L120" s="32">
        <v>45438</v>
      </c>
      <c r="M120" s="34">
        <f>D60</f>
        <v>103.8</v>
      </c>
      <c r="N120" s="9">
        <f>D61</f>
        <v>4.97</v>
      </c>
    </row>
    <row r="121" spans="3:14" x14ac:dyDescent="0.15">
      <c r="H121" s="32">
        <v>45439</v>
      </c>
      <c r="I121" s="34">
        <f>C76</f>
        <v>173.7</v>
      </c>
      <c r="J121" s="9">
        <f>C77</f>
        <v>4.726</v>
      </c>
      <c r="L121" s="32">
        <v>45439</v>
      </c>
      <c r="M121" s="34">
        <f>D76</f>
        <v>105.7</v>
      </c>
      <c r="N121" s="9">
        <f>D77</f>
        <v>3.512</v>
      </c>
    </row>
    <row r="122" spans="3:14" x14ac:dyDescent="0.15">
      <c r="H122" s="32">
        <v>45440</v>
      </c>
      <c r="I122" s="34">
        <f>C92</f>
        <v>162.69999999999999</v>
      </c>
      <c r="J122" s="9">
        <f>C93</f>
        <v>2.3090000000000002</v>
      </c>
      <c r="L122" s="32">
        <v>45440</v>
      </c>
      <c r="M122" s="34">
        <f>D92</f>
        <v>102</v>
      </c>
      <c r="N122" s="9">
        <f>D93</f>
        <v>3.464</v>
      </c>
    </row>
    <row r="123" spans="3:14" x14ac:dyDescent="0.15">
      <c r="H123" s="32">
        <v>45441</v>
      </c>
      <c r="I123" s="34">
        <f>C108</f>
        <v>167.2</v>
      </c>
      <c r="J123" s="9">
        <f>C109</f>
        <v>8.2279999999999998</v>
      </c>
      <c r="L123" s="32">
        <v>45441</v>
      </c>
      <c r="M123" s="34">
        <f>D108</f>
        <v>105.6</v>
      </c>
      <c r="N123" s="9">
        <f>D109</f>
        <v>3.847</v>
      </c>
    </row>
    <row r="124" spans="3:14" x14ac:dyDescent="0.15">
      <c r="H124" s="1" t="s">
        <v>0</v>
      </c>
      <c r="I124" s="34">
        <f>AVERAGE(I117:I123)</f>
        <v>168.8</v>
      </c>
      <c r="J124" s="34">
        <f>AVERAGE(J117:J123)</f>
        <v>5.3414285714285716</v>
      </c>
      <c r="L124" s="1" t="s">
        <v>0</v>
      </c>
      <c r="M124" s="34">
        <f>AVERAGE(M117:M123)</f>
        <v>105.84285714285716</v>
      </c>
      <c r="N124" s="34">
        <f>AVERAGE(N117:N123)</f>
        <v>4.5250000000000004</v>
      </c>
    </row>
  </sheetData>
  <phoneticPr fontId="1"/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4E7FD0-0A32-480B-80CD-0A14DEDD4377}">
  <dimension ref="B2:Q146"/>
  <sheetViews>
    <sheetView topLeftCell="E115" workbookViewId="0">
      <selection activeCell="H124" sqref="H124"/>
    </sheetView>
  </sheetViews>
  <sheetFormatPr defaultRowHeight="13.5" x14ac:dyDescent="0.15"/>
  <cols>
    <col min="1" max="1" width="1.625" customWidth="1"/>
    <col min="2" max="2" width="9.25" customWidth="1"/>
    <col min="3" max="3" width="10.625" customWidth="1"/>
    <col min="4" max="4" width="12.625" customWidth="1"/>
    <col min="5" max="5" width="15.625" customWidth="1"/>
    <col min="6" max="6" width="10.625" customWidth="1"/>
    <col min="7" max="7" width="1.625" customWidth="1"/>
    <col min="8" max="8" width="11.625" bestFit="1" customWidth="1"/>
    <col min="12" max="12" width="11.625" bestFit="1" customWidth="1"/>
  </cols>
  <sheetData>
    <row r="2" spans="2:6" x14ac:dyDescent="0.15">
      <c r="D2" t="s">
        <v>18</v>
      </c>
      <c r="E2" s="12"/>
      <c r="F2" s="12"/>
    </row>
    <row r="3" spans="2:6" x14ac:dyDescent="0.15">
      <c r="F3" s="1" t="s">
        <v>32</v>
      </c>
    </row>
    <row r="4" spans="2:6" x14ac:dyDescent="0.15">
      <c r="B4" s="19" t="s">
        <v>40</v>
      </c>
      <c r="F4" s="1"/>
    </row>
    <row r="5" spans="2:6" x14ac:dyDescent="0.15">
      <c r="B5" s="18" t="s">
        <v>11</v>
      </c>
      <c r="C5" s="10" t="s">
        <v>7</v>
      </c>
      <c r="D5" s="10" t="s">
        <v>8</v>
      </c>
      <c r="E5" s="11"/>
      <c r="F5" s="12"/>
    </row>
    <row r="6" spans="2:6" x14ac:dyDescent="0.15">
      <c r="B6" s="16">
        <v>0.25</v>
      </c>
      <c r="C6" s="7">
        <v>164</v>
      </c>
      <c r="D6" s="7">
        <v>109</v>
      </c>
      <c r="E6" s="13"/>
      <c r="F6" s="14"/>
    </row>
    <row r="7" spans="2:6" x14ac:dyDescent="0.15">
      <c r="B7" s="16">
        <v>0.25</v>
      </c>
      <c r="C7" s="7">
        <v>162</v>
      </c>
      <c r="D7" s="7">
        <v>114</v>
      </c>
      <c r="E7" s="13"/>
      <c r="F7" s="14"/>
    </row>
    <row r="8" spans="2:6" x14ac:dyDescent="0.15">
      <c r="B8" s="16">
        <v>0.25</v>
      </c>
      <c r="C8" s="7">
        <v>170</v>
      </c>
      <c r="D8" s="7">
        <v>106</v>
      </c>
      <c r="E8" s="13"/>
      <c r="F8" s="14"/>
    </row>
    <row r="9" spans="2:6" x14ac:dyDescent="0.15">
      <c r="B9" s="16">
        <v>0.25</v>
      </c>
      <c r="C9" s="7">
        <v>175</v>
      </c>
      <c r="D9" s="7">
        <v>104</v>
      </c>
      <c r="E9" s="13"/>
      <c r="F9" s="14"/>
    </row>
    <row r="10" spans="2:6" ht="14.25" thickBot="1" x14ac:dyDescent="0.2">
      <c r="B10" s="26">
        <v>0.25</v>
      </c>
      <c r="C10" s="27">
        <v>176</v>
      </c>
      <c r="D10" s="27">
        <v>100</v>
      </c>
      <c r="E10" s="13"/>
      <c r="F10" s="14"/>
    </row>
    <row r="11" spans="2:6" ht="14.25" thickTop="1" x14ac:dyDescent="0.15">
      <c r="B11" s="30" t="s">
        <v>20</v>
      </c>
      <c r="C11" s="31">
        <f>MAX(C6:C10)-MIN(C6:C10)</f>
        <v>14</v>
      </c>
      <c r="D11" s="31">
        <f>MAX(D6:D10)-MIN(D6:D10)</f>
        <v>14</v>
      </c>
      <c r="E11" s="13"/>
      <c r="F11" s="14"/>
    </row>
    <row r="12" spans="2:6" x14ac:dyDescent="0.15">
      <c r="B12" s="28" t="s">
        <v>0</v>
      </c>
      <c r="C12" s="29">
        <f>ROUND(AVERAGE(C6:C10),1)</f>
        <v>169.4</v>
      </c>
      <c r="D12" s="29">
        <f>ROUND(AVERAGE(D6:D10),1)</f>
        <v>106.6</v>
      </c>
      <c r="E12" s="13"/>
      <c r="F12" s="14"/>
    </row>
    <row r="13" spans="2:6" x14ac:dyDescent="0.15">
      <c r="B13" s="3" t="s">
        <v>2</v>
      </c>
      <c r="C13" s="6">
        <f>ROUND(STDEV(C6:C10),3)</f>
        <v>6.3090000000000002</v>
      </c>
      <c r="D13" s="6">
        <f>ROUND(STDEV(D6:D10),3)</f>
        <v>5.2729999999999997</v>
      </c>
      <c r="E13" s="11"/>
      <c r="F13" s="12"/>
    </row>
    <row r="14" spans="2:6" x14ac:dyDescent="0.15">
      <c r="B14" s="3" t="s">
        <v>1</v>
      </c>
      <c r="C14" s="6">
        <f>ROUND(2*SQRT((C13/SQRT(COUNT(C6:C10)))^2+F14^2),2)</f>
        <v>5.67</v>
      </c>
      <c r="D14" s="6">
        <f>ROUND(2*SQRT((D13/SQRT(COUNT(D6:D10)))^2+F14^2),2)</f>
        <v>4.75</v>
      </c>
      <c r="E14" s="3" t="s">
        <v>3</v>
      </c>
      <c r="F14" s="2">
        <f>ROUND((1*0.5)/SQRT(3),3)</f>
        <v>0.28899999999999998</v>
      </c>
    </row>
    <row r="15" spans="2:6" x14ac:dyDescent="0.15">
      <c r="D15" s="9"/>
    </row>
    <row r="16" spans="2:6" x14ac:dyDescent="0.15">
      <c r="C16">
        <f>C13/SQRT(COUNT(C6:C10))</f>
        <v>2.8214705740092345</v>
      </c>
      <c r="D16">
        <f>D13/SQRT(COUNT(D6:D10))</f>
        <v>2.3581572890712779</v>
      </c>
      <c r="E16" t="s">
        <v>4</v>
      </c>
    </row>
    <row r="17" spans="2:6" x14ac:dyDescent="0.15">
      <c r="C17">
        <f>SQRT(C16^2+F14^2)</f>
        <v>2.8362329241442774</v>
      </c>
      <c r="D17">
        <f>SQRT(D16^2+F14^2)</f>
        <v>2.3758002441282811</v>
      </c>
      <c r="E17" t="s">
        <v>5</v>
      </c>
    </row>
    <row r="18" spans="2:6" x14ac:dyDescent="0.15">
      <c r="C18">
        <f>2*C17</f>
        <v>5.6724658482885548</v>
      </c>
      <c r="D18">
        <f>2*D17</f>
        <v>4.7516004882565621</v>
      </c>
      <c r="E18" t="s">
        <v>6</v>
      </c>
    </row>
    <row r="20" spans="2:6" x14ac:dyDescent="0.15">
      <c r="B20" s="19" t="s">
        <v>41</v>
      </c>
      <c r="F20" s="1"/>
    </row>
    <row r="21" spans="2:6" x14ac:dyDescent="0.15">
      <c r="B21" s="18" t="s">
        <v>11</v>
      </c>
      <c r="C21" s="10" t="s">
        <v>7</v>
      </c>
      <c r="D21" s="10" t="s">
        <v>8</v>
      </c>
      <c r="E21" s="11"/>
      <c r="F21" s="12"/>
    </row>
    <row r="22" spans="2:6" x14ac:dyDescent="0.15">
      <c r="B22" s="16">
        <v>0.25</v>
      </c>
      <c r="C22" s="7">
        <v>138</v>
      </c>
      <c r="D22" s="7">
        <v>100</v>
      </c>
      <c r="E22" s="13"/>
      <c r="F22" s="14"/>
    </row>
    <row r="23" spans="2:6" x14ac:dyDescent="0.15">
      <c r="B23" s="16">
        <v>0.25</v>
      </c>
      <c r="C23" s="7">
        <v>142</v>
      </c>
      <c r="D23" s="7">
        <v>98</v>
      </c>
      <c r="E23" s="13"/>
      <c r="F23" s="14"/>
    </row>
    <row r="24" spans="2:6" x14ac:dyDescent="0.15">
      <c r="B24" s="16">
        <v>0.25</v>
      </c>
      <c r="C24" s="7">
        <v>140</v>
      </c>
      <c r="D24" s="7">
        <v>98</v>
      </c>
      <c r="E24" s="13"/>
      <c r="F24" s="14"/>
    </row>
    <row r="25" spans="2:6" x14ac:dyDescent="0.15">
      <c r="B25" s="16">
        <v>0.25</v>
      </c>
      <c r="C25" s="7">
        <v>141</v>
      </c>
      <c r="D25" s="7">
        <v>99</v>
      </c>
      <c r="E25" s="13"/>
      <c r="F25" s="14"/>
    </row>
    <row r="26" spans="2:6" ht="14.25" thickBot="1" x14ac:dyDescent="0.2">
      <c r="B26" s="26">
        <v>0.25</v>
      </c>
      <c r="C26" s="27">
        <v>147</v>
      </c>
      <c r="D26" s="27">
        <v>97</v>
      </c>
      <c r="E26" s="13"/>
      <c r="F26" s="14"/>
    </row>
    <row r="27" spans="2:6" ht="14.25" thickTop="1" x14ac:dyDescent="0.15">
      <c r="B27" s="30" t="s">
        <v>20</v>
      </c>
      <c r="C27" s="31">
        <f>MAX(C22:C26)-MIN(C22:C26)</f>
        <v>9</v>
      </c>
      <c r="D27" s="31">
        <f>MAX(D22:D26)-MIN(D22:D26)</f>
        <v>3</v>
      </c>
      <c r="E27" s="13"/>
      <c r="F27" s="14"/>
    </row>
    <row r="28" spans="2:6" x14ac:dyDescent="0.15">
      <c r="B28" s="28" t="s">
        <v>0</v>
      </c>
      <c r="C28" s="29">
        <f>ROUND(AVERAGE(C22:C26),1)</f>
        <v>141.6</v>
      </c>
      <c r="D28" s="29">
        <f>ROUND(AVERAGE(D22:D26),1)</f>
        <v>98.4</v>
      </c>
      <c r="E28" s="13"/>
      <c r="F28" s="14"/>
    </row>
    <row r="29" spans="2:6" x14ac:dyDescent="0.15">
      <c r="B29" s="3" t="s">
        <v>2</v>
      </c>
      <c r="C29" s="6">
        <f>ROUND(STDEV(C22:C26),3)</f>
        <v>3.3620000000000001</v>
      </c>
      <c r="D29" s="6">
        <f>ROUND(STDEV(D22:D26),3)</f>
        <v>1.1399999999999999</v>
      </c>
      <c r="E29" s="11"/>
      <c r="F29" s="12"/>
    </row>
    <row r="30" spans="2:6" x14ac:dyDescent="0.15">
      <c r="B30" s="3" t="s">
        <v>1</v>
      </c>
      <c r="C30" s="6">
        <f>ROUND(2*SQRT((C29/SQRT(COUNT(C22:C26)))^2+F30^2),2)</f>
        <v>3.06</v>
      </c>
      <c r="D30" s="6">
        <f>ROUND(2*SQRT((D29/SQRT(COUNT(D22:D26)))^2+F30^2),2)</f>
        <v>1.17</v>
      </c>
      <c r="E30" s="3" t="s">
        <v>3</v>
      </c>
      <c r="F30" s="2">
        <f>ROUND((1*0.5)/SQRT(3),3)</f>
        <v>0.28899999999999998</v>
      </c>
    </row>
    <row r="31" spans="2:6" x14ac:dyDescent="0.15">
      <c r="D31" s="9"/>
    </row>
    <row r="32" spans="2:6" x14ac:dyDescent="0.15">
      <c r="C32">
        <f>C29/SQRT(COUNT(C22:C26))</f>
        <v>1.5035321080708586</v>
      </c>
      <c r="D32">
        <f>D29/SQRT(COUNT(D22:D26))</f>
        <v>0.50982349886995193</v>
      </c>
      <c r="E32" t="s">
        <v>4</v>
      </c>
    </row>
    <row r="33" spans="2:6" x14ac:dyDescent="0.15">
      <c r="C33">
        <f>SQRT(C32^2+F30^2)</f>
        <v>1.5310551263752721</v>
      </c>
      <c r="D33">
        <f>SQRT(D32^2+F30^2)</f>
        <v>0.58603839464663054</v>
      </c>
      <c r="E33" t="s">
        <v>5</v>
      </c>
    </row>
    <row r="34" spans="2:6" x14ac:dyDescent="0.15">
      <c r="C34">
        <f>2*C33</f>
        <v>3.0621102527505442</v>
      </c>
      <c r="D34">
        <f>2*D33</f>
        <v>1.1720767892932611</v>
      </c>
      <c r="E34" t="s">
        <v>6</v>
      </c>
    </row>
    <row r="36" spans="2:6" x14ac:dyDescent="0.15">
      <c r="B36" s="19" t="s">
        <v>42</v>
      </c>
      <c r="F36" s="1"/>
    </row>
    <row r="37" spans="2:6" x14ac:dyDescent="0.15">
      <c r="B37" s="18" t="s">
        <v>11</v>
      </c>
      <c r="C37" s="10" t="s">
        <v>7</v>
      </c>
      <c r="D37" s="10" t="s">
        <v>8</v>
      </c>
      <c r="E37" s="11"/>
      <c r="F37" s="12"/>
    </row>
    <row r="38" spans="2:6" x14ac:dyDescent="0.15">
      <c r="B38" s="16">
        <v>0.25</v>
      </c>
      <c r="C38" s="7">
        <v>152</v>
      </c>
      <c r="D38" s="7">
        <v>110</v>
      </c>
      <c r="E38" s="13"/>
      <c r="F38" s="14"/>
    </row>
    <row r="39" spans="2:6" x14ac:dyDescent="0.15">
      <c r="B39" s="16">
        <v>0.25</v>
      </c>
      <c r="C39" s="7">
        <v>162</v>
      </c>
      <c r="D39" s="7">
        <v>104</v>
      </c>
      <c r="E39" s="13"/>
      <c r="F39" s="14"/>
    </row>
    <row r="40" spans="2:6" x14ac:dyDescent="0.15">
      <c r="B40" s="16">
        <v>0.25</v>
      </c>
      <c r="C40" s="7">
        <v>156</v>
      </c>
      <c r="D40" s="7">
        <v>103</v>
      </c>
      <c r="E40" s="13"/>
      <c r="F40" s="14"/>
    </row>
    <row r="41" spans="2:6" x14ac:dyDescent="0.15">
      <c r="B41" s="16">
        <v>0.25</v>
      </c>
      <c r="C41" s="7">
        <v>155</v>
      </c>
      <c r="D41" s="7">
        <v>105</v>
      </c>
      <c r="E41" s="13"/>
      <c r="F41" s="14"/>
    </row>
    <row r="42" spans="2:6" ht="14.25" thickBot="1" x14ac:dyDescent="0.2">
      <c r="B42" s="26">
        <v>0.25</v>
      </c>
      <c r="C42" s="27">
        <v>154</v>
      </c>
      <c r="D42" s="27">
        <v>103</v>
      </c>
      <c r="E42" s="13"/>
      <c r="F42" s="14"/>
    </row>
    <row r="43" spans="2:6" ht="14.25" thickTop="1" x14ac:dyDescent="0.15">
      <c r="B43" s="30" t="s">
        <v>20</v>
      </c>
      <c r="C43" s="31">
        <f>MAX(C38:C42)-MIN(C38:C42)</f>
        <v>10</v>
      </c>
      <c r="D43" s="31">
        <f>MAX(D38:D42)-MIN(D38:D42)</f>
        <v>7</v>
      </c>
      <c r="E43" s="13"/>
      <c r="F43" s="14"/>
    </row>
    <row r="44" spans="2:6" x14ac:dyDescent="0.15">
      <c r="B44" s="28" t="s">
        <v>0</v>
      </c>
      <c r="C44" s="29">
        <f>ROUND(AVERAGE(C38:C42),1)</f>
        <v>155.80000000000001</v>
      </c>
      <c r="D44" s="29">
        <f>ROUND(AVERAGE(D38:D42),1)</f>
        <v>105</v>
      </c>
      <c r="E44" s="13"/>
      <c r="F44" s="14"/>
    </row>
    <row r="45" spans="2:6" x14ac:dyDescent="0.15">
      <c r="B45" s="3" t="s">
        <v>2</v>
      </c>
      <c r="C45" s="6">
        <f>ROUND(STDEV(C38:C42),3)</f>
        <v>3.7679999999999998</v>
      </c>
      <c r="D45" s="6">
        <f>ROUND(STDEV(D38:D42),3)</f>
        <v>2.915</v>
      </c>
      <c r="E45" s="11"/>
      <c r="F45" s="12"/>
    </row>
    <row r="46" spans="2:6" x14ac:dyDescent="0.15">
      <c r="B46" s="3" t="s">
        <v>1</v>
      </c>
      <c r="C46" s="6">
        <f>ROUND(2*SQRT((C45/SQRT(COUNT(C38:C42)))^2+F46^2),2)</f>
        <v>3.42</v>
      </c>
      <c r="D46" s="6">
        <f>ROUND(2*SQRT((D45/SQRT(COUNT(D38:D42)))^2+F46^2),2)</f>
        <v>2.67</v>
      </c>
      <c r="E46" s="3" t="s">
        <v>3</v>
      </c>
      <c r="F46" s="2">
        <f>ROUND((1*0.5)/SQRT(3),3)</f>
        <v>0.28899999999999998</v>
      </c>
    </row>
    <row r="47" spans="2:6" x14ac:dyDescent="0.15">
      <c r="D47" s="9"/>
    </row>
    <row r="48" spans="2:6" x14ac:dyDescent="0.15">
      <c r="C48">
        <f>C45/SQRT(COUNT(C38:C42))</f>
        <v>1.6851008278438413</v>
      </c>
      <c r="D48">
        <f>D45/SQRT(COUNT(D38:D42))</f>
        <v>1.3036276308823773</v>
      </c>
      <c r="E48" t="s">
        <v>4</v>
      </c>
    </row>
    <row r="49" spans="2:6" x14ac:dyDescent="0.15">
      <c r="C49">
        <f>SQRT(C48^2+F46^2)</f>
        <v>1.7097034245739813</v>
      </c>
      <c r="D49">
        <f>SQRT(D48^2+F46^2)</f>
        <v>1.3352774992487515</v>
      </c>
      <c r="E49" t="s">
        <v>5</v>
      </c>
    </row>
    <row r="50" spans="2:6" x14ac:dyDescent="0.15">
      <c r="C50">
        <f>2*C49</f>
        <v>3.4194068491479626</v>
      </c>
      <c r="D50">
        <f>2*D49</f>
        <v>2.670554998497503</v>
      </c>
      <c r="E50" t="s">
        <v>6</v>
      </c>
    </row>
    <row r="52" spans="2:6" x14ac:dyDescent="0.15">
      <c r="B52" s="19" t="s">
        <v>43</v>
      </c>
      <c r="F52" s="1"/>
    </row>
    <row r="53" spans="2:6" x14ac:dyDescent="0.15">
      <c r="B53" s="18" t="s">
        <v>11</v>
      </c>
      <c r="C53" s="10" t="s">
        <v>7</v>
      </c>
      <c r="D53" s="10" t="s">
        <v>8</v>
      </c>
      <c r="E53" s="11"/>
      <c r="F53" s="12"/>
    </row>
    <row r="54" spans="2:6" x14ac:dyDescent="0.15">
      <c r="B54" s="16">
        <v>0.25</v>
      </c>
      <c r="C54" s="7">
        <v>145</v>
      </c>
      <c r="D54" s="7">
        <v>105</v>
      </c>
      <c r="E54" s="13"/>
      <c r="F54" s="14"/>
    </row>
    <row r="55" spans="2:6" x14ac:dyDescent="0.15">
      <c r="B55" s="16">
        <v>0.25</v>
      </c>
      <c r="C55" s="7">
        <v>150</v>
      </c>
      <c r="D55" s="7">
        <v>106</v>
      </c>
      <c r="E55" s="13"/>
      <c r="F55" s="14"/>
    </row>
    <row r="56" spans="2:6" x14ac:dyDescent="0.15">
      <c r="B56" s="16">
        <v>0.25</v>
      </c>
      <c r="C56" s="7">
        <v>160</v>
      </c>
      <c r="D56" s="7">
        <v>103</v>
      </c>
      <c r="E56" s="13"/>
      <c r="F56" s="14"/>
    </row>
    <row r="57" spans="2:6" x14ac:dyDescent="0.15">
      <c r="B57" s="16">
        <v>0.25</v>
      </c>
      <c r="C57" s="7">
        <v>153</v>
      </c>
      <c r="D57" s="7">
        <v>102</v>
      </c>
      <c r="E57" s="13"/>
      <c r="F57" s="14"/>
    </row>
    <row r="58" spans="2:6" ht="14.25" thickBot="1" x14ac:dyDescent="0.2">
      <c r="B58" s="26">
        <v>0.25</v>
      </c>
      <c r="C58" s="27">
        <v>144</v>
      </c>
      <c r="D58" s="27">
        <v>100</v>
      </c>
      <c r="E58" s="13"/>
      <c r="F58" s="14"/>
    </row>
    <row r="59" spans="2:6" ht="14.25" thickTop="1" x14ac:dyDescent="0.15">
      <c r="B59" s="30" t="s">
        <v>20</v>
      </c>
      <c r="C59" s="31">
        <f>MAX(C54:C58)-MIN(C54:C58)</f>
        <v>16</v>
      </c>
      <c r="D59" s="31">
        <f>MAX(D54:D58)-MIN(D54:D58)</f>
        <v>6</v>
      </c>
      <c r="E59" s="13"/>
      <c r="F59" s="14"/>
    </row>
    <row r="60" spans="2:6" x14ac:dyDescent="0.15">
      <c r="B60" s="28" t="s">
        <v>0</v>
      </c>
      <c r="C60" s="29">
        <f>ROUND(AVERAGE(C54:C58),1)</f>
        <v>150.4</v>
      </c>
      <c r="D60" s="29">
        <f>ROUND(AVERAGE(D54:D58),1)</f>
        <v>103.2</v>
      </c>
      <c r="E60" s="13"/>
      <c r="F60" s="14"/>
    </row>
    <row r="61" spans="2:6" x14ac:dyDescent="0.15">
      <c r="B61" s="3" t="s">
        <v>2</v>
      </c>
      <c r="C61" s="6">
        <f>ROUND(STDEV(C54:C58),3)</f>
        <v>6.5039999999999996</v>
      </c>
      <c r="D61" s="6">
        <f>ROUND(STDEV(D54:D58),3)</f>
        <v>2.387</v>
      </c>
      <c r="E61" s="11"/>
      <c r="F61" s="12"/>
    </row>
    <row r="62" spans="2:6" x14ac:dyDescent="0.15">
      <c r="B62" s="3" t="s">
        <v>1</v>
      </c>
      <c r="C62" s="6">
        <f>ROUND(2*SQRT((C61/SQRT(COUNT(C54:C58)))^2+F62^2),2)</f>
        <v>5.85</v>
      </c>
      <c r="D62" s="6">
        <f>ROUND(2*SQRT((D61/SQRT(COUNT(D54:D58)))^2+F62^2),2)</f>
        <v>2.21</v>
      </c>
      <c r="E62" s="3" t="s">
        <v>3</v>
      </c>
      <c r="F62" s="2">
        <f>ROUND((1*0.5)/SQRT(3),3)</f>
        <v>0.28899999999999998</v>
      </c>
    </row>
    <row r="63" spans="2:6" x14ac:dyDescent="0.15">
      <c r="D63" s="9"/>
    </row>
    <row r="64" spans="2:6" x14ac:dyDescent="0.15">
      <c r="C64">
        <f>C61/SQRT(COUNT(C54:C58))</f>
        <v>2.9086772251317261</v>
      </c>
      <c r="D64">
        <f>D61/SQRT(COUNT(D54:D58))</f>
        <v>1.0674988524583995</v>
      </c>
      <c r="E64" t="s">
        <v>4</v>
      </c>
    </row>
    <row r="65" spans="2:6" x14ac:dyDescent="0.15">
      <c r="C65">
        <f>SQRT(C64^2+F62^2)</f>
        <v>2.9229991789256453</v>
      </c>
      <c r="D65">
        <f>SQRT(D64^2+F62^2)</f>
        <v>1.1059271223728984</v>
      </c>
      <c r="E65" t="s">
        <v>5</v>
      </c>
    </row>
    <row r="66" spans="2:6" x14ac:dyDescent="0.15">
      <c r="C66">
        <f>2*C65</f>
        <v>5.8459983578512906</v>
      </c>
      <c r="D66">
        <f>2*D65</f>
        <v>2.2118542447457967</v>
      </c>
      <c r="E66" t="s">
        <v>6</v>
      </c>
    </row>
    <row r="68" spans="2:6" x14ac:dyDescent="0.15">
      <c r="B68" s="19" t="s">
        <v>44</v>
      </c>
      <c r="F68" s="1"/>
    </row>
    <row r="69" spans="2:6" x14ac:dyDescent="0.15">
      <c r="B69" s="18" t="s">
        <v>11</v>
      </c>
      <c r="C69" s="10" t="s">
        <v>7</v>
      </c>
      <c r="D69" s="10" t="s">
        <v>8</v>
      </c>
      <c r="E69" s="11"/>
      <c r="F69" s="12"/>
    </row>
    <row r="70" spans="2:6" x14ac:dyDescent="0.15">
      <c r="B70" s="16">
        <v>0.25</v>
      </c>
      <c r="C70" s="7">
        <v>163</v>
      </c>
      <c r="D70" s="7">
        <v>110</v>
      </c>
      <c r="E70" s="13"/>
      <c r="F70" s="14"/>
    </row>
    <row r="71" spans="2:6" x14ac:dyDescent="0.15">
      <c r="B71" s="16">
        <v>0.25</v>
      </c>
      <c r="C71" s="7">
        <v>174</v>
      </c>
      <c r="D71" s="7">
        <v>102</v>
      </c>
      <c r="E71" s="13"/>
      <c r="F71" s="14"/>
    </row>
    <row r="72" spans="2:6" x14ac:dyDescent="0.15">
      <c r="B72" s="16">
        <v>0.25</v>
      </c>
      <c r="C72" s="7">
        <v>169</v>
      </c>
      <c r="D72" s="7">
        <v>97</v>
      </c>
      <c r="E72" s="13"/>
      <c r="F72" s="14"/>
    </row>
    <row r="73" spans="2:6" x14ac:dyDescent="0.15">
      <c r="B73" s="16">
        <v>0.25</v>
      </c>
      <c r="C73" s="7">
        <v>169</v>
      </c>
      <c r="D73" s="7">
        <v>101</v>
      </c>
      <c r="E73" s="13"/>
      <c r="F73" s="14"/>
    </row>
    <row r="74" spans="2:6" ht="14.25" thickBot="1" x14ac:dyDescent="0.2">
      <c r="B74" s="26">
        <v>0.25</v>
      </c>
      <c r="C74" s="27">
        <v>155</v>
      </c>
      <c r="D74" s="27">
        <v>101</v>
      </c>
      <c r="E74" s="13"/>
      <c r="F74" s="14"/>
    </row>
    <row r="75" spans="2:6" ht="14.25" thickTop="1" x14ac:dyDescent="0.15">
      <c r="B75" s="30" t="s">
        <v>20</v>
      </c>
      <c r="C75" s="31">
        <f>MAX(C70:C74)-MIN(C70:C74)</f>
        <v>19</v>
      </c>
      <c r="D75" s="31">
        <f>MAX(D70:D74)-MIN(D70:D74)</f>
        <v>13</v>
      </c>
      <c r="E75" s="13"/>
      <c r="F75" s="14"/>
    </row>
    <row r="76" spans="2:6" x14ac:dyDescent="0.15">
      <c r="B76" s="28" t="s">
        <v>0</v>
      </c>
      <c r="C76" s="29">
        <f>ROUND(AVERAGE(C70:C74),1)</f>
        <v>166</v>
      </c>
      <c r="D76" s="29">
        <f>ROUND(AVERAGE(D70:D74),1)</f>
        <v>102.2</v>
      </c>
      <c r="E76" s="13"/>
      <c r="F76" s="14"/>
    </row>
    <row r="77" spans="2:6" x14ac:dyDescent="0.15">
      <c r="B77" s="3" t="s">
        <v>2</v>
      </c>
      <c r="C77" s="6">
        <f>ROUND(STDEV(C70:C74),3)</f>
        <v>7.28</v>
      </c>
      <c r="D77" s="6">
        <f>ROUND(STDEV(D70:D74),3)</f>
        <v>4.7640000000000002</v>
      </c>
      <c r="E77" s="11"/>
      <c r="F77" s="12"/>
    </row>
    <row r="78" spans="2:6" x14ac:dyDescent="0.15">
      <c r="B78" s="3" t="s">
        <v>1</v>
      </c>
      <c r="C78" s="6">
        <f>ROUND(2*SQRT((C77/SQRT(COUNT(C70:C74)))^2+F78^2),2)</f>
        <v>6.54</v>
      </c>
      <c r="D78" s="6">
        <f>ROUND(2*SQRT((D77/SQRT(COUNT(D70:D74)))^2+F78^2),2)</f>
        <v>4.3</v>
      </c>
      <c r="E78" s="3" t="s">
        <v>3</v>
      </c>
      <c r="F78" s="2">
        <f>ROUND((1*0.5)/SQRT(3),3)</f>
        <v>0.28899999999999998</v>
      </c>
    </row>
    <row r="79" spans="2:6" x14ac:dyDescent="0.15">
      <c r="D79" s="9"/>
    </row>
    <row r="80" spans="2:6" x14ac:dyDescent="0.15">
      <c r="C80">
        <f>C77/SQRT(COUNT(C70:C74))</f>
        <v>3.2557149752396937</v>
      </c>
      <c r="D80">
        <f>D77/SQRT(COUNT(D70:D74))</f>
        <v>2.1305255689617995</v>
      </c>
      <c r="E80" t="s">
        <v>4</v>
      </c>
    </row>
    <row r="81" spans="2:6" x14ac:dyDescent="0.15">
      <c r="C81">
        <f>SQRT(C80^2+F78^2)</f>
        <v>3.268516636029255</v>
      </c>
      <c r="D81">
        <f>SQRT(D80^2+F78^2)</f>
        <v>2.1500372554911693</v>
      </c>
      <c r="E81" t="s">
        <v>5</v>
      </c>
    </row>
    <row r="82" spans="2:6" x14ac:dyDescent="0.15">
      <c r="C82">
        <f>2*C81</f>
        <v>6.53703327205851</v>
      </c>
      <c r="D82">
        <f>2*D81</f>
        <v>4.3000745109823386</v>
      </c>
      <c r="E82" t="s">
        <v>6</v>
      </c>
    </row>
    <row r="84" spans="2:6" x14ac:dyDescent="0.15">
      <c r="B84" s="19" t="s">
        <v>45</v>
      </c>
      <c r="F84" s="1"/>
    </row>
    <row r="85" spans="2:6" x14ac:dyDescent="0.15">
      <c r="B85" s="18" t="s">
        <v>11</v>
      </c>
      <c r="C85" s="10" t="s">
        <v>7</v>
      </c>
      <c r="D85" s="10" t="s">
        <v>8</v>
      </c>
      <c r="E85" s="11"/>
      <c r="F85" s="12"/>
    </row>
    <row r="86" spans="2:6" x14ac:dyDescent="0.15">
      <c r="B86" s="16">
        <v>0.25</v>
      </c>
      <c r="C86" s="7">
        <v>178</v>
      </c>
      <c r="D86" s="7">
        <v>103</v>
      </c>
      <c r="E86" s="13"/>
      <c r="F86" s="14"/>
    </row>
    <row r="87" spans="2:6" x14ac:dyDescent="0.15">
      <c r="B87" s="16">
        <v>0.25</v>
      </c>
      <c r="C87" s="7">
        <v>160</v>
      </c>
      <c r="D87" s="7">
        <v>98</v>
      </c>
      <c r="E87" s="13"/>
      <c r="F87" s="14"/>
    </row>
    <row r="88" spans="2:6" x14ac:dyDescent="0.15">
      <c r="B88" s="16">
        <v>0.25</v>
      </c>
      <c r="C88" s="7">
        <v>166</v>
      </c>
      <c r="D88" s="7">
        <v>99</v>
      </c>
      <c r="E88" s="13"/>
      <c r="F88" s="14"/>
    </row>
    <row r="89" spans="2:6" x14ac:dyDescent="0.15">
      <c r="B89" s="16">
        <v>0.25</v>
      </c>
      <c r="C89" s="7">
        <v>168</v>
      </c>
      <c r="D89" s="7">
        <v>96</v>
      </c>
      <c r="E89" s="13"/>
      <c r="F89" s="14"/>
    </row>
    <row r="90" spans="2:6" ht="14.25" thickBot="1" x14ac:dyDescent="0.2">
      <c r="B90" s="26">
        <v>0.25</v>
      </c>
      <c r="C90" s="27">
        <v>167</v>
      </c>
      <c r="D90" s="27">
        <v>97</v>
      </c>
      <c r="E90" s="13"/>
      <c r="F90" s="14"/>
    </row>
    <row r="91" spans="2:6" ht="14.25" thickTop="1" x14ac:dyDescent="0.15">
      <c r="B91" s="30" t="s">
        <v>20</v>
      </c>
      <c r="C91" s="31">
        <f>MAX(C86:C90)-MIN(C86:C90)</f>
        <v>18</v>
      </c>
      <c r="D91" s="31">
        <f>MAX(D86:D90)-MIN(D86:D90)</f>
        <v>7</v>
      </c>
      <c r="E91" s="13"/>
      <c r="F91" s="14"/>
    </row>
    <row r="92" spans="2:6" x14ac:dyDescent="0.15">
      <c r="B92" s="28" t="s">
        <v>0</v>
      </c>
      <c r="C92" s="29">
        <f>ROUND(AVERAGE(C86:C90),1)</f>
        <v>167.8</v>
      </c>
      <c r="D92" s="29">
        <f>ROUND(AVERAGE(D86:D90),1)</f>
        <v>98.6</v>
      </c>
      <c r="E92" s="13"/>
      <c r="F92" s="14"/>
    </row>
    <row r="93" spans="2:6" x14ac:dyDescent="0.15">
      <c r="B93" s="3" t="s">
        <v>2</v>
      </c>
      <c r="C93" s="6">
        <f>ROUND(STDEV(C86:C90),3)</f>
        <v>6.4960000000000004</v>
      </c>
      <c r="D93" s="6">
        <f>ROUND(STDEV(D86:D90),3)</f>
        <v>2.702</v>
      </c>
      <c r="E93" s="11"/>
      <c r="F93" s="12"/>
    </row>
    <row r="94" spans="2:6" x14ac:dyDescent="0.15">
      <c r="B94" s="3" t="s">
        <v>1</v>
      </c>
      <c r="C94" s="6">
        <f>ROUND(2*SQRT((C93/SQRT(COUNT(C86:C90)))^2+F94^2),2)</f>
        <v>5.84</v>
      </c>
      <c r="D94" s="6">
        <f>ROUND(2*SQRT((D93/SQRT(COUNT(D86:D90)))^2+F94^2),2)</f>
        <v>2.48</v>
      </c>
      <c r="E94" s="3" t="s">
        <v>3</v>
      </c>
      <c r="F94" s="2">
        <f>ROUND((1*0.5)/SQRT(3),3)</f>
        <v>0.28899999999999998</v>
      </c>
    </row>
    <row r="95" spans="2:6" x14ac:dyDescent="0.15">
      <c r="D95" s="9"/>
    </row>
    <row r="96" spans="2:6" x14ac:dyDescent="0.15">
      <c r="C96">
        <f>C93/SQRT(COUNT(C86:C90))</f>
        <v>2.9050995163677267</v>
      </c>
      <c r="D96">
        <f>D93/SQRT(COUNT(D86:D90))</f>
        <v>1.2083711350408863</v>
      </c>
      <c r="E96" t="s">
        <v>4</v>
      </c>
    </row>
    <row r="97" spans="2:6" x14ac:dyDescent="0.15">
      <c r="C97">
        <f>SQRT(C96^2+F94^2)</f>
        <v>2.9194390214560055</v>
      </c>
      <c r="D97">
        <f>SQRT(D96^2+F94^2)</f>
        <v>1.2424499185077844</v>
      </c>
      <c r="E97" t="s">
        <v>5</v>
      </c>
    </row>
    <row r="98" spans="2:6" x14ac:dyDescent="0.15">
      <c r="C98">
        <f>2*C97</f>
        <v>5.8388780429120111</v>
      </c>
      <c r="D98">
        <f>2*D97</f>
        <v>2.4848998370155688</v>
      </c>
      <c r="E98" t="s">
        <v>6</v>
      </c>
    </row>
    <row r="100" spans="2:6" x14ac:dyDescent="0.15">
      <c r="B100" s="19" t="s">
        <v>46</v>
      </c>
      <c r="F100" s="1"/>
    </row>
    <row r="101" spans="2:6" x14ac:dyDescent="0.15">
      <c r="B101" s="18" t="s">
        <v>11</v>
      </c>
      <c r="C101" s="10" t="s">
        <v>7</v>
      </c>
      <c r="D101" s="10" t="s">
        <v>8</v>
      </c>
      <c r="E101" s="11"/>
      <c r="F101" s="12"/>
    </row>
    <row r="102" spans="2:6" x14ac:dyDescent="0.15">
      <c r="B102" s="16">
        <v>0.25</v>
      </c>
      <c r="C102" s="7">
        <v>184</v>
      </c>
      <c r="D102" s="7">
        <v>107</v>
      </c>
      <c r="E102" s="13"/>
      <c r="F102" s="14"/>
    </row>
    <row r="103" spans="2:6" x14ac:dyDescent="0.15">
      <c r="B103" s="16">
        <v>0.25</v>
      </c>
      <c r="C103" s="7">
        <v>165</v>
      </c>
      <c r="D103" s="7">
        <v>106</v>
      </c>
      <c r="E103" s="13"/>
      <c r="F103" s="14"/>
    </row>
    <row r="104" spans="2:6" x14ac:dyDescent="0.15">
      <c r="B104" s="16">
        <v>0.25</v>
      </c>
      <c r="C104" s="7">
        <v>177</v>
      </c>
      <c r="D104" s="7">
        <v>105</v>
      </c>
      <c r="E104" s="13"/>
      <c r="F104" s="14"/>
    </row>
    <row r="105" spans="2:6" x14ac:dyDescent="0.15">
      <c r="B105" s="16">
        <v>0.25</v>
      </c>
      <c r="C105" s="7">
        <v>174</v>
      </c>
      <c r="D105" s="7">
        <v>98</v>
      </c>
      <c r="E105" s="13"/>
      <c r="F105" s="14"/>
    </row>
    <row r="106" spans="2:6" ht="14.25" thickBot="1" x14ac:dyDescent="0.2">
      <c r="B106" s="26">
        <v>0.25</v>
      </c>
      <c r="C106" s="27">
        <v>170</v>
      </c>
      <c r="D106" s="27">
        <v>98</v>
      </c>
      <c r="E106" s="13"/>
      <c r="F106" s="14"/>
    </row>
    <row r="107" spans="2:6" ht="14.25" thickTop="1" x14ac:dyDescent="0.15">
      <c r="B107" s="30" t="s">
        <v>20</v>
      </c>
      <c r="C107" s="31">
        <f>MAX(C102:C106)-MIN(C102:C106)</f>
        <v>19</v>
      </c>
      <c r="D107" s="31">
        <f>MAX(D102:D106)-MIN(D102:D106)</f>
        <v>9</v>
      </c>
      <c r="E107" s="13"/>
      <c r="F107" s="14"/>
    </row>
    <row r="108" spans="2:6" x14ac:dyDescent="0.15">
      <c r="B108" s="28" t="s">
        <v>0</v>
      </c>
      <c r="C108" s="29">
        <f>ROUND(AVERAGE(C102:C106),1)</f>
        <v>174</v>
      </c>
      <c r="D108" s="29">
        <f>ROUND(AVERAGE(D102:D106),1)</f>
        <v>102.8</v>
      </c>
      <c r="E108" s="13"/>
      <c r="F108" s="14"/>
    </row>
    <row r="109" spans="2:6" x14ac:dyDescent="0.15">
      <c r="B109" s="3" t="s">
        <v>2</v>
      </c>
      <c r="C109" s="6">
        <f>ROUND(STDEV(C102:C106),3)</f>
        <v>7.1760000000000002</v>
      </c>
      <c r="D109" s="6">
        <f>ROUND(STDEV(D102:D106),3)</f>
        <v>4.4379999999999997</v>
      </c>
      <c r="E109" s="11"/>
      <c r="F109" s="12"/>
    </row>
    <row r="110" spans="2:6" x14ac:dyDescent="0.15">
      <c r="B110" s="3" t="s">
        <v>1</v>
      </c>
      <c r="C110" s="6">
        <f>ROUND(2*SQRT((C109/SQRT(COUNT(C102:C106)))^2+F110^2),2)</f>
        <v>6.44</v>
      </c>
      <c r="D110" s="6">
        <f>ROUND(2*SQRT((D109/SQRT(COUNT(D102:D106)))^2+F110^2),2)</f>
        <v>4.01</v>
      </c>
      <c r="E110" s="3" t="s">
        <v>3</v>
      </c>
      <c r="F110" s="2">
        <f>ROUND((1*0.5)/SQRT(3),3)</f>
        <v>0.28899999999999998</v>
      </c>
    </row>
    <row r="111" spans="2:6" x14ac:dyDescent="0.15">
      <c r="D111" s="9"/>
    </row>
    <row r="112" spans="2:6" x14ac:dyDescent="0.15">
      <c r="C112">
        <f>C109/SQRT(COUNT(C102:C106))</f>
        <v>3.2092047613076979</v>
      </c>
      <c r="D112">
        <f>D109/SQRT(COUNT(D102:D106))</f>
        <v>1.9847339368288131</v>
      </c>
      <c r="E112" t="s">
        <v>4</v>
      </c>
    </row>
    <row r="113" spans="3:14" x14ac:dyDescent="0.15">
      <c r="C113">
        <f>SQRT(C112^2+F110^2)</f>
        <v>3.2221912109618818</v>
      </c>
      <c r="D113">
        <f>SQRT(D112^2+F110^2)</f>
        <v>2.0056644285622656</v>
      </c>
      <c r="E113" t="s">
        <v>5</v>
      </c>
    </row>
    <row r="114" spans="3:14" x14ac:dyDescent="0.15">
      <c r="C114">
        <f>2*C113</f>
        <v>6.4443824219237635</v>
      </c>
      <c r="D114">
        <f>2*D113</f>
        <v>4.0113288571245311</v>
      </c>
      <c r="E114" t="s">
        <v>6</v>
      </c>
    </row>
    <row r="115" spans="3:14" x14ac:dyDescent="0.15">
      <c r="H115" t="s">
        <v>31</v>
      </c>
      <c r="L115" t="s">
        <v>30</v>
      </c>
    </row>
    <row r="116" spans="3:14" x14ac:dyDescent="0.15">
      <c r="H116" s="33" t="s">
        <v>27</v>
      </c>
      <c r="I116" s="33" t="s">
        <v>28</v>
      </c>
      <c r="J116" s="33" t="s">
        <v>29</v>
      </c>
      <c r="L116" s="33" t="s">
        <v>27</v>
      </c>
      <c r="M116" s="33" t="s">
        <v>28</v>
      </c>
      <c r="N116" s="33" t="s">
        <v>29</v>
      </c>
    </row>
    <row r="117" spans="3:14" x14ac:dyDescent="0.15">
      <c r="H117" s="32">
        <v>45442</v>
      </c>
      <c r="I117" s="34">
        <f>C12</f>
        <v>169.4</v>
      </c>
      <c r="J117" s="9">
        <f>C13</f>
        <v>6.3090000000000002</v>
      </c>
      <c r="L117" s="32">
        <v>45442</v>
      </c>
      <c r="M117" s="34">
        <f>D12</f>
        <v>106.6</v>
      </c>
      <c r="N117" s="9">
        <f>D13</f>
        <v>5.2729999999999997</v>
      </c>
    </row>
    <row r="118" spans="3:14" x14ac:dyDescent="0.15">
      <c r="H118" s="32">
        <v>45443</v>
      </c>
      <c r="I118" s="34">
        <f>C28</f>
        <v>141.6</v>
      </c>
      <c r="J118" s="34">
        <f>C29</f>
        <v>3.3620000000000001</v>
      </c>
      <c r="L118" s="32">
        <v>45443</v>
      </c>
      <c r="M118" s="34">
        <f>D28</f>
        <v>98.4</v>
      </c>
      <c r="N118" s="9">
        <f>D29</f>
        <v>1.1399999999999999</v>
      </c>
    </row>
    <row r="119" spans="3:14" x14ac:dyDescent="0.15">
      <c r="H119" s="32">
        <v>45444</v>
      </c>
      <c r="I119" s="34">
        <f>C44</f>
        <v>155.80000000000001</v>
      </c>
      <c r="J119" s="34">
        <f>C45</f>
        <v>3.7679999999999998</v>
      </c>
      <c r="L119" s="32">
        <v>45444</v>
      </c>
      <c r="M119" s="34">
        <f>D44</f>
        <v>105</v>
      </c>
      <c r="N119" s="9">
        <f>D45</f>
        <v>2.915</v>
      </c>
    </row>
    <row r="120" spans="3:14" x14ac:dyDescent="0.15">
      <c r="H120" s="32">
        <v>45445</v>
      </c>
      <c r="I120" s="34">
        <f>C60</f>
        <v>150.4</v>
      </c>
      <c r="J120" s="9">
        <f>C61</f>
        <v>6.5039999999999996</v>
      </c>
      <c r="L120" s="32">
        <v>45445</v>
      </c>
      <c r="M120" s="34">
        <f>D60</f>
        <v>103.2</v>
      </c>
      <c r="N120" s="9">
        <f>D61</f>
        <v>2.387</v>
      </c>
    </row>
    <row r="121" spans="3:14" x14ac:dyDescent="0.15">
      <c r="H121" s="32">
        <v>45446</v>
      </c>
      <c r="I121" s="34">
        <f>C76</f>
        <v>166</v>
      </c>
      <c r="J121" s="9">
        <f>C77</f>
        <v>7.28</v>
      </c>
      <c r="L121" s="32">
        <v>45446</v>
      </c>
      <c r="M121" s="34">
        <f>D76</f>
        <v>102.2</v>
      </c>
      <c r="N121" s="9">
        <f>D77</f>
        <v>4.7640000000000002</v>
      </c>
    </row>
    <row r="122" spans="3:14" x14ac:dyDescent="0.15">
      <c r="H122" s="32">
        <v>45447</v>
      </c>
      <c r="I122" s="34">
        <f>C92</f>
        <v>167.8</v>
      </c>
      <c r="J122" s="9">
        <f>C93</f>
        <v>6.4960000000000004</v>
      </c>
      <c r="L122" s="32">
        <v>45447</v>
      </c>
      <c r="M122" s="34">
        <f>D92</f>
        <v>98.6</v>
      </c>
      <c r="N122" s="9">
        <f>D93</f>
        <v>2.702</v>
      </c>
    </row>
    <row r="123" spans="3:14" x14ac:dyDescent="0.15">
      <c r="H123" s="32">
        <v>45448</v>
      </c>
      <c r="I123" s="34">
        <f>C108</f>
        <v>174</v>
      </c>
      <c r="J123" s="9">
        <f>C109</f>
        <v>7.1760000000000002</v>
      </c>
      <c r="L123" s="32">
        <v>45448</v>
      </c>
      <c r="M123" s="34">
        <f>D108</f>
        <v>102.8</v>
      </c>
      <c r="N123" s="9">
        <f>D109</f>
        <v>4.4379999999999997</v>
      </c>
    </row>
    <row r="124" spans="3:14" x14ac:dyDescent="0.15">
      <c r="H124" s="1" t="s">
        <v>0</v>
      </c>
      <c r="I124" s="34">
        <f>AVERAGE(I117:I123)</f>
        <v>160.71428571428572</v>
      </c>
      <c r="J124" s="34">
        <f>AVERAGE(J117:J123)</f>
        <v>5.842142857142858</v>
      </c>
      <c r="L124" s="1" t="s">
        <v>0</v>
      </c>
      <c r="M124" s="34">
        <f>AVERAGE(M117:M123)</f>
        <v>102.39999999999999</v>
      </c>
      <c r="N124" s="34">
        <f>AVERAGE(N117:N123)</f>
        <v>3.3741428571428567</v>
      </c>
    </row>
    <row r="146" spans="17:17" x14ac:dyDescent="0.15">
      <c r="Q146">
        <v>0</v>
      </c>
    </row>
  </sheetData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10</vt:i4>
      </vt:variant>
    </vt:vector>
  </HeadingPairs>
  <TitlesOfParts>
    <vt:vector size="10" baseType="lpstr">
      <vt:lpstr>1125</vt:lpstr>
      <vt:lpstr>1127</vt:lpstr>
      <vt:lpstr>1128</vt:lpstr>
      <vt:lpstr>1128夕方</vt:lpstr>
      <vt:lpstr>1130</vt:lpstr>
      <vt:lpstr>市民病院 救急</vt:lpstr>
      <vt:lpstr>石黒クリニック</vt:lpstr>
      <vt:lpstr>20240523</vt:lpstr>
      <vt:lpstr>20240530</vt:lpstr>
      <vt:lpstr>20250411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yyamauchi</dc:creator>
  <cp:lastModifiedBy>康嗣</cp:lastModifiedBy>
  <cp:lastPrinted>2016-12-11T01:08:12Z</cp:lastPrinted>
  <dcterms:created xsi:type="dcterms:W3CDTF">2016-04-29T00:21:07Z</dcterms:created>
  <dcterms:modified xsi:type="dcterms:W3CDTF">2025-04-21T06:39:39Z</dcterms:modified>
</cp:coreProperties>
</file>